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rodica.popa\Desktop\Ghid energie\Ghiduri eficienta\APL\Ghid APL consum propriu\"/>
    </mc:Choice>
  </mc:AlternateContent>
  <bookViews>
    <workbookView xWindow="-120" yWindow="-120" windowWidth="29040" windowHeight="15840" activeTab="1"/>
  </bookViews>
  <sheets>
    <sheet name="Buget CF" sheetId="6" r:id="rId1"/>
    <sheet name="Întreprindere in dificultate" sheetId="7" r:id="rId2"/>
    <sheet name="Analiza financiara" sheetId="1" r:id="rId3"/>
    <sheet name="analiza indic financ" sheetId="5" r:id="rId4"/>
  </sheets>
  <externalReferences>
    <externalReference r:id="rId5"/>
  </externalReferences>
  <calcPr calcId="191029" iterate="1"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154" i="7" l="1"/>
  <c r="I150" i="7"/>
  <c r="D113" i="7"/>
  <c r="D132" i="7"/>
  <c r="D148" i="7"/>
  <c r="D124" i="7"/>
  <c r="D136" i="7"/>
  <c r="D149" i="7"/>
  <c r="D150" i="7"/>
  <c r="D155" i="7"/>
  <c r="C203" i="7"/>
  <c r="C204" i="7"/>
  <c r="C205" i="7"/>
  <c r="C206" i="7"/>
  <c r="C207" i="7"/>
  <c r="C208" i="7"/>
  <c r="C113" i="7"/>
  <c r="C132" i="7"/>
  <c r="C148" i="7"/>
  <c r="C124" i="7"/>
  <c r="C136" i="7"/>
  <c r="C149" i="7"/>
  <c r="C150" i="7"/>
  <c r="C155" i="7"/>
  <c r="B203" i="7"/>
  <c r="B204" i="7"/>
  <c r="B205" i="7"/>
  <c r="B206" i="7"/>
  <c r="B207" i="7"/>
  <c r="B208" i="7"/>
  <c r="D42" i="7"/>
  <c r="C196" i="7"/>
  <c r="D54" i="7"/>
  <c r="C197" i="7"/>
  <c r="C198" i="7"/>
  <c r="D68" i="7"/>
  <c r="D75" i="7"/>
  <c r="D89" i="7"/>
  <c r="C199" i="7"/>
  <c r="C200" i="7"/>
  <c r="C42" i="7"/>
  <c r="B196" i="7"/>
  <c r="C54" i="7"/>
  <c r="B197" i="7"/>
  <c r="B198" i="7"/>
  <c r="C68" i="7"/>
  <c r="C75" i="7"/>
  <c r="C89" i="7"/>
  <c r="B199" i="7"/>
  <c r="B200" i="7"/>
  <c r="D105" i="7"/>
  <c r="C195" i="7"/>
  <c r="C105" i="7"/>
  <c r="B195" i="7"/>
  <c r="D82" i="7"/>
  <c r="B168" i="7"/>
  <c r="D85" i="7"/>
  <c r="B169" i="7"/>
  <c r="B170" i="7"/>
  <c r="B179" i="7"/>
  <c r="B174" i="7"/>
  <c r="B175" i="7"/>
  <c r="B176" i="7"/>
  <c r="B177" i="7"/>
  <c r="B173" i="7"/>
  <c r="D157" i="7"/>
  <c r="C157" i="7"/>
  <c r="B113" i="7"/>
  <c r="B132" i="7"/>
  <c r="B148" i="7"/>
  <c r="B124" i="7"/>
  <c r="B136" i="7"/>
  <c r="B149" i="7"/>
  <c r="B150" i="7"/>
  <c r="B155" i="7"/>
  <c r="B157" i="7"/>
  <c r="D156" i="7"/>
  <c r="C156" i="7"/>
  <c r="B156" i="7"/>
  <c r="D152" i="7"/>
  <c r="C152" i="7"/>
  <c r="B152" i="7"/>
  <c r="D151" i="7"/>
  <c r="C151" i="7"/>
  <c r="B151" i="7"/>
  <c r="D147" i="7"/>
  <c r="C147" i="7"/>
  <c r="B147" i="7"/>
  <c r="D146" i="7"/>
  <c r="C146" i="7"/>
  <c r="B146" i="7"/>
  <c r="D145" i="7"/>
  <c r="C145" i="7"/>
  <c r="B145" i="7"/>
  <c r="D125" i="7"/>
  <c r="D137" i="7"/>
  <c r="D142" i="7"/>
  <c r="C125" i="7"/>
  <c r="C137" i="7"/>
  <c r="C142" i="7"/>
  <c r="B125" i="7"/>
  <c r="B137" i="7"/>
  <c r="B142" i="7"/>
  <c r="D141" i="7"/>
  <c r="C141" i="7"/>
  <c r="B141" i="7"/>
  <c r="D140" i="7"/>
  <c r="C140" i="7"/>
  <c r="B140" i="7"/>
  <c r="D139" i="7"/>
  <c r="C139" i="7"/>
  <c r="B139" i="7"/>
  <c r="D138" i="7"/>
  <c r="C138" i="7"/>
  <c r="B138" i="7"/>
  <c r="D127" i="7"/>
  <c r="C127" i="7"/>
  <c r="B127" i="7"/>
  <c r="D126" i="7"/>
  <c r="C126" i="7"/>
  <c r="B126" i="7"/>
  <c r="B105" i="7"/>
  <c r="D57" i="7"/>
  <c r="D60" i="7"/>
  <c r="D63" i="7"/>
  <c r="D56" i="7"/>
  <c r="D94" i="7"/>
  <c r="C57" i="7"/>
  <c r="C60" i="7"/>
  <c r="C63" i="7"/>
  <c r="C56" i="7"/>
  <c r="C94" i="7"/>
  <c r="B42" i="7"/>
  <c r="B54" i="7"/>
  <c r="B57" i="7"/>
  <c r="B60" i="7"/>
  <c r="B63" i="7"/>
  <c r="B56" i="7"/>
  <c r="B68" i="7"/>
  <c r="B75" i="7"/>
  <c r="B89" i="7"/>
  <c r="B94" i="7"/>
  <c r="D16" i="7"/>
  <c r="D18" i="7"/>
  <c r="D25" i="7"/>
  <c r="D29" i="7"/>
  <c r="D30" i="7"/>
  <c r="D93" i="7"/>
  <c r="C16" i="7"/>
  <c r="C18" i="7"/>
  <c r="C25" i="7"/>
  <c r="C29" i="7"/>
  <c r="C30" i="7"/>
  <c r="C93" i="7"/>
  <c r="B16" i="7"/>
  <c r="B18" i="7"/>
  <c r="B25" i="7"/>
  <c r="B29" i="7"/>
  <c r="B30" i="7"/>
  <c r="B93" i="7"/>
  <c r="D92" i="7"/>
  <c r="C92" i="7"/>
  <c r="B92" i="7"/>
  <c r="C85" i="7"/>
  <c r="B85" i="7"/>
  <c r="C82" i="7"/>
  <c r="B82" i="7"/>
  <c r="D43" i="7"/>
  <c r="D44" i="7"/>
  <c r="C43" i="7"/>
  <c r="C44" i="7"/>
  <c r="B43" i="7"/>
  <c r="B44" i="7"/>
  <c r="C73" i="6"/>
  <c r="C76" i="6"/>
  <c r="C79" i="6"/>
  <c r="C75" i="6"/>
  <c r="C74" i="6"/>
  <c r="N89" i="5"/>
  <c r="M89" i="5"/>
  <c r="L89" i="5"/>
  <c r="K89" i="5"/>
  <c r="J89" i="5"/>
  <c r="I89" i="5"/>
  <c r="H89" i="5"/>
  <c r="G89" i="5"/>
  <c r="F89" i="5"/>
  <c r="E89" i="5"/>
  <c r="N84" i="5"/>
  <c r="M84" i="5"/>
  <c r="L84" i="5"/>
  <c r="K84" i="5"/>
  <c r="J84" i="5"/>
  <c r="I84" i="5"/>
  <c r="H84" i="5"/>
  <c r="G84" i="5"/>
  <c r="F84" i="5"/>
  <c r="E84" i="5"/>
  <c r="D82" i="5"/>
  <c r="C82" i="5"/>
  <c r="B82" i="5"/>
  <c r="D81" i="5"/>
  <c r="C81" i="5"/>
  <c r="B81" i="5"/>
  <c r="D80" i="5"/>
  <c r="C80" i="5"/>
  <c r="B80" i="5"/>
  <c r="D79" i="5"/>
  <c r="C79" i="5"/>
  <c r="B79" i="5"/>
  <c r="D78" i="5"/>
  <c r="C78" i="5"/>
  <c r="B78" i="5"/>
  <c r="D77" i="5"/>
  <c r="C77" i="5"/>
  <c r="B77" i="5"/>
  <c r="D76" i="5"/>
  <c r="C76" i="5"/>
  <c r="B76" i="5"/>
  <c r="N68" i="5"/>
  <c r="M68" i="5"/>
  <c r="L68" i="5"/>
  <c r="K68" i="5"/>
  <c r="J68" i="5"/>
  <c r="I68" i="5"/>
  <c r="H68" i="5"/>
  <c r="G68" i="5"/>
  <c r="F68" i="5"/>
  <c r="E68" i="5"/>
  <c r="N61" i="5"/>
  <c r="M61" i="5"/>
  <c r="L61" i="5"/>
  <c r="K61" i="5"/>
  <c r="J61" i="5"/>
  <c r="I61" i="5"/>
  <c r="H61" i="5"/>
  <c r="G61" i="5"/>
  <c r="F61" i="5"/>
  <c r="E61" i="5"/>
  <c r="N42" i="5"/>
  <c r="M42" i="5"/>
  <c r="L42" i="5"/>
  <c r="K42" i="5"/>
  <c r="J42" i="5"/>
  <c r="I42" i="5"/>
  <c r="H42" i="5"/>
  <c r="G42" i="5"/>
  <c r="F42" i="5"/>
  <c r="E42" i="5"/>
  <c r="N33" i="5"/>
  <c r="M33" i="5"/>
  <c r="L33" i="5"/>
  <c r="K33" i="5"/>
  <c r="J33" i="5"/>
  <c r="I33" i="5"/>
  <c r="H33" i="5"/>
  <c r="G33" i="5"/>
  <c r="F33" i="5"/>
  <c r="E33" i="5"/>
  <c r="N12" i="5"/>
  <c r="M12" i="5"/>
  <c r="L12" i="5"/>
  <c r="K12" i="5"/>
  <c r="J12" i="5"/>
  <c r="I12" i="5"/>
  <c r="H12" i="5"/>
  <c r="G12" i="5"/>
  <c r="F12" i="5"/>
  <c r="E12" i="5"/>
  <c r="N4" i="5"/>
  <c r="M4" i="5"/>
  <c r="L4" i="5"/>
  <c r="K4" i="5"/>
  <c r="J4" i="5"/>
  <c r="I4" i="5"/>
  <c r="H4" i="5"/>
  <c r="G4" i="5"/>
  <c r="F4" i="5"/>
  <c r="E4" i="5"/>
  <c r="F44" i="1"/>
  <c r="G44" i="1"/>
  <c r="H44" i="1"/>
  <c r="I44" i="1"/>
  <c r="J44" i="1"/>
  <c r="K44" i="1"/>
  <c r="L44" i="1"/>
  <c r="M44" i="1"/>
  <c r="N44" i="1"/>
  <c r="O44" i="1"/>
  <c r="P44" i="1"/>
  <c r="Q44" i="1"/>
  <c r="R44" i="1"/>
  <c r="S44" i="1"/>
  <c r="F30" i="1"/>
  <c r="F11" i="1"/>
  <c r="G11" i="1"/>
  <c r="H11" i="1"/>
  <c r="I11" i="1"/>
  <c r="J11" i="1"/>
  <c r="K11" i="1"/>
  <c r="L11" i="1"/>
  <c r="M11" i="1"/>
  <c r="N11" i="1"/>
  <c r="O11" i="1"/>
  <c r="P11" i="1"/>
  <c r="Q11" i="1"/>
  <c r="R11" i="1"/>
  <c r="S11" i="1"/>
  <c r="J51" i="1"/>
  <c r="J21" i="1"/>
  <c r="J26" i="1"/>
  <c r="J12" i="1"/>
  <c r="J18" i="1"/>
  <c r="J15" i="1"/>
  <c r="P51" i="1"/>
  <c r="P21" i="1"/>
  <c r="P26" i="1"/>
  <c r="P12" i="1"/>
  <c r="P15" i="1"/>
  <c r="P18" i="1"/>
  <c r="E12" i="1"/>
  <c r="E15" i="1"/>
  <c r="E18" i="1"/>
  <c r="E32" i="1"/>
  <c r="E21" i="1"/>
  <c r="E26" i="1"/>
  <c r="E35" i="1"/>
  <c r="S47" i="1"/>
  <c r="F12" i="1"/>
  <c r="F15" i="1"/>
  <c r="F18" i="1"/>
  <c r="G12" i="1"/>
  <c r="G15" i="1"/>
  <c r="H12" i="1"/>
  <c r="H15" i="1"/>
  <c r="H18" i="1"/>
  <c r="I12" i="1"/>
  <c r="I15" i="1"/>
  <c r="K12" i="1"/>
  <c r="K18" i="1"/>
  <c r="K15" i="1"/>
  <c r="L12" i="1"/>
  <c r="L15" i="1"/>
  <c r="M12" i="1"/>
  <c r="M18" i="1"/>
  <c r="M15" i="1"/>
  <c r="N12" i="1"/>
  <c r="N15" i="1"/>
  <c r="O12" i="1"/>
  <c r="O15" i="1"/>
  <c r="O18" i="1"/>
  <c r="Q12" i="1"/>
  <c r="Q18" i="1"/>
  <c r="Q15" i="1"/>
  <c r="R12" i="1"/>
  <c r="R15" i="1"/>
  <c r="R18" i="1"/>
  <c r="S12" i="1"/>
  <c r="S18" i="1"/>
  <c r="S15" i="1"/>
  <c r="F21" i="1"/>
  <c r="F26" i="1"/>
  <c r="G21" i="1"/>
  <c r="G26" i="1"/>
  <c r="H21" i="1"/>
  <c r="H26" i="1"/>
  <c r="I21" i="1"/>
  <c r="I26" i="1"/>
  <c r="K21" i="1"/>
  <c r="K26" i="1"/>
  <c r="L21" i="1"/>
  <c r="L26" i="1"/>
  <c r="M21" i="1"/>
  <c r="M26" i="1"/>
  <c r="N21" i="1"/>
  <c r="N26" i="1"/>
  <c r="O21" i="1"/>
  <c r="O26" i="1"/>
  <c r="Q21" i="1"/>
  <c r="Q26" i="1"/>
  <c r="R21" i="1"/>
  <c r="R26" i="1"/>
  <c r="S21" i="1"/>
  <c r="S26" i="1"/>
  <c r="F50" i="1"/>
  <c r="E50" i="1"/>
  <c r="F51" i="1"/>
  <c r="G51" i="1"/>
  <c r="H51" i="1"/>
  <c r="I51" i="1"/>
  <c r="K51" i="1"/>
  <c r="L51" i="1"/>
  <c r="M51" i="1"/>
  <c r="N51" i="1"/>
  <c r="O51" i="1"/>
  <c r="Q51" i="1"/>
  <c r="R51" i="1"/>
  <c r="S51" i="1"/>
  <c r="E51" i="1"/>
  <c r="L18" i="1"/>
  <c r="I18" i="1"/>
  <c r="F32" i="1"/>
  <c r="N18" i="1"/>
  <c r="G18" i="1"/>
  <c r="F46" i="1"/>
  <c r="F45" i="1"/>
  <c r="F31" i="1"/>
  <c r="E49" i="1"/>
  <c r="E48" i="1"/>
  <c r="E34" i="1"/>
  <c r="E46" i="1"/>
  <c r="E45" i="1"/>
  <c r="E31" i="1"/>
  <c r="E38" i="1"/>
  <c r="F35" i="1"/>
  <c r="G30" i="1"/>
  <c r="G32" i="1"/>
  <c r="H30" i="1"/>
  <c r="G35" i="1"/>
  <c r="E52" i="1"/>
  <c r="F34" i="1"/>
  <c r="F38" i="1"/>
  <c r="F49" i="1"/>
  <c r="F48" i="1"/>
  <c r="F52" i="1"/>
  <c r="G49" i="1"/>
  <c r="G48" i="1"/>
  <c r="G34" i="1"/>
  <c r="H35" i="1"/>
  <c r="H32" i="1"/>
  <c r="I30" i="1"/>
  <c r="G31" i="1"/>
  <c r="G38" i="1"/>
  <c r="G46" i="1"/>
  <c r="G45" i="1"/>
  <c r="G52" i="1"/>
  <c r="I35" i="1"/>
  <c r="J30" i="1"/>
  <c r="I32" i="1"/>
  <c r="H31" i="1"/>
  <c r="H46" i="1"/>
  <c r="H45" i="1"/>
  <c r="H34" i="1"/>
  <c r="H49" i="1"/>
  <c r="H48" i="1"/>
  <c r="H52" i="1"/>
  <c r="H38" i="1"/>
  <c r="I31" i="1"/>
  <c r="I46" i="1"/>
  <c r="I45" i="1"/>
  <c r="J32" i="1"/>
  <c r="K30" i="1"/>
  <c r="J35" i="1"/>
  <c r="I34" i="1"/>
  <c r="I49" i="1"/>
  <c r="I48" i="1"/>
  <c r="I52" i="1"/>
  <c r="J31" i="1"/>
  <c r="J46" i="1"/>
  <c r="J45" i="1"/>
  <c r="J49" i="1"/>
  <c r="J48" i="1"/>
  <c r="J34" i="1"/>
  <c r="K35" i="1"/>
  <c r="K32" i="1"/>
  <c r="L30" i="1"/>
  <c r="I38" i="1"/>
  <c r="K49" i="1"/>
  <c r="K48" i="1"/>
  <c r="K34" i="1"/>
  <c r="J52" i="1"/>
  <c r="K31" i="1"/>
  <c r="K38" i="1"/>
  <c r="K46" i="1"/>
  <c r="K45" i="1"/>
  <c r="K52" i="1"/>
  <c r="L32" i="1"/>
  <c r="M30" i="1"/>
  <c r="L35" i="1"/>
  <c r="J38" i="1"/>
  <c r="L46" i="1"/>
  <c r="L45" i="1"/>
  <c r="L31" i="1"/>
  <c r="M32" i="1"/>
  <c r="N30" i="1"/>
  <c r="M35" i="1"/>
  <c r="L34" i="1"/>
  <c r="L49" i="1"/>
  <c r="L48" i="1"/>
  <c r="M46" i="1"/>
  <c r="M45" i="1"/>
  <c r="M31" i="1"/>
  <c r="N32" i="1"/>
  <c r="O30" i="1"/>
  <c r="N35" i="1"/>
  <c r="L38" i="1"/>
  <c r="M49" i="1"/>
  <c r="M48" i="1"/>
  <c r="M34" i="1"/>
  <c r="L52" i="1"/>
  <c r="O32" i="1"/>
  <c r="P30" i="1"/>
  <c r="O35" i="1"/>
  <c r="N31" i="1"/>
  <c r="N46" i="1"/>
  <c r="N45" i="1"/>
  <c r="N49" i="1"/>
  <c r="N48" i="1"/>
  <c r="N34" i="1"/>
  <c r="M38" i="1"/>
  <c r="M52" i="1"/>
  <c r="O34" i="1"/>
  <c r="O49" i="1"/>
  <c r="O48" i="1"/>
  <c r="N38" i="1"/>
  <c r="P32" i="1"/>
  <c r="Q30" i="1"/>
  <c r="P35" i="1"/>
  <c r="N52" i="1"/>
  <c r="O31" i="1"/>
  <c r="O38" i="1"/>
  <c r="O46" i="1"/>
  <c r="O45" i="1"/>
  <c r="P49" i="1"/>
  <c r="P48" i="1"/>
  <c r="P34" i="1"/>
  <c r="P46" i="1"/>
  <c r="P45" i="1"/>
  <c r="P52" i="1"/>
  <c r="P31" i="1"/>
  <c r="P38" i="1"/>
  <c r="Q32" i="1"/>
  <c r="R30" i="1"/>
  <c r="Q35" i="1"/>
  <c r="O52" i="1"/>
  <c r="Q46" i="1"/>
  <c r="Q45" i="1"/>
  <c r="Q52" i="1"/>
  <c r="Q31" i="1"/>
  <c r="S30" i="1"/>
  <c r="R35" i="1"/>
  <c r="R32" i="1"/>
  <c r="Q49" i="1"/>
  <c r="Q48" i="1"/>
  <c r="Q34" i="1"/>
  <c r="R46" i="1"/>
  <c r="R45" i="1"/>
  <c r="R31" i="1"/>
  <c r="R49" i="1"/>
  <c r="R48" i="1"/>
  <c r="R34" i="1"/>
  <c r="S35" i="1"/>
  <c r="S32" i="1"/>
  <c r="Q38" i="1"/>
  <c r="R52" i="1"/>
  <c r="S34" i="1"/>
  <c r="S49" i="1"/>
  <c r="S48" i="1"/>
  <c r="S46" i="1"/>
  <c r="S45" i="1"/>
  <c r="S52" i="1"/>
  <c r="S31" i="1"/>
  <c r="R38" i="1"/>
  <c r="E54" i="1"/>
  <c r="E53" i="1"/>
  <c r="S38" i="1"/>
  <c r="E40" i="1"/>
  <c r="E39" i="1"/>
</calcChain>
</file>

<file path=xl/sharedStrings.xml><?xml version="1.0" encoding="utf-8"?>
<sst xmlns="http://schemas.openxmlformats.org/spreadsheetml/2006/main" count="520" uniqueCount="441">
  <si>
    <t>IEȘIRI DE NUMERAR</t>
  </si>
  <si>
    <t>2.1</t>
  </si>
  <si>
    <t>2.1.1</t>
  </si>
  <si>
    <t>cantitate</t>
  </si>
  <si>
    <t>2.1.2</t>
  </si>
  <si>
    <t>pret unitar</t>
  </si>
  <si>
    <t>Mwh/an</t>
  </si>
  <si>
    <t>lei/Mwh</t>
  </si>
  <si>
    <t>2.2</t>
  </si>
  <si>
    <t>2.3</t>
  </si>
  <si>
    <t>lei/an</t>
  </si>
  <si>
    <t>TOTAL IESIRI DE NUMERAR</t>
  </si>
  <si>
    <t>Costuri cu mentenanta si intretinerea investitiei</t>
  </si>
  <si>
    <t>2.4</t>
  </si>
  <si>
    <t>Alte costuri asociate functionarii sistemului de monitorizare</t>
  </si>
  <si>
    <t>PROIECTII FINANCIARE INCREMENTALE</t>
  </si>
  <si>
    <t>2.5</t>
  </si>
  <si>
    <t>TOTAL INTRĂRI DE NUMERAR</t>
  </si>
  <si>
    <t>CALCUL INDICATORI FINANCIARI FARA SPRIJIN DIN PARTEA UNIUNII</t>
  </si>
  <si>
    <t>INTRARI DE NUMERAR</t>
  </si>
  <si>
    <t>IESIRI DE NUMERAR</t>
  </si>
  <si>
    <t>Costuri operationale</t>
  </si>
  <si>
    <t>Costuri de investitie</t>
  </si>
  <si>
    <t>FLUX DE NUMRAR NET</t>
  </si>
  <si>
    <t>RIRF/C</t>
  </si>
  <si>
    <t>VANF/C</t>
  </si>
  <si>
    <t xml:space="preserve">lei </t>
  </si>
  <si>
    <t>%</t>
  </si>
  <si>
    <t>CALCUL INDICATORI FINANCIARI CU SPRIJIN DIN PARTEA UNIUNII</t>
  </si>
  <si>
    <t>RIRF/K</t>
  </si>
  <si>
    <t>VANF/K</t>
  </si>
  <si>
    <t>Contributia nationala (publica si privata)</t>
  </si>
  <si>
    <t>celule care nu trebuie completate</t>
  </si>
  <si>
    <t>Costuri cu inlocuirile pe perioada de analiza</t>
  </si>
  <si>
    <t>1.1</t>
  </si>
  <si>
    <t>1.2</t>
  </si>
  <si>
    <t>Venituri din operarea investitiei</t>
  </si>
  <si>
    <t>Valoarea reziduala</t>
  </si>
  <si>
    <t>celule care contin formule (nu se vor modifica)</t>
  </si>
  <si>
    <t>celule unde trebuie inscrise valori</t>
  </si>
  <si>
    <t>Economie din reducerea consumului de energie electrica</t>
  </si>
  <si>
    <t>Economie din reducerea consumului de gaze naturale</t>
  </si>
  <si>
    <t>1.1.1</t>
  </si>
  <si>
    <t>1.1.2</t>
  </si>
  <si>
    <t>1.2.1</t>
  </si>
  <si>
    <t>1.2.2</t>
  </si>
  <si>
    <t>Costuri cu consumul de energie electrica al sistemului de monitorizare</t>
  </si>
  <si>
    <t>1.3</t>
  </si>
  <si>
    <t>TOTAL INTRARI DE NUMERAR</t>
  </si>
  <si>
    <t>Durata de implementare a investitiei (ani)</t>
  </si>
  <si>
    <t>ANI</t>
  </si>
  <si>
    <t>Costuri cu reinvestitii pe perioada de analiza</t>
  </si>
  <si>
    <t>Nota:</t>
  </si>
  <si>
    <t>- economiile rezultate din reducerea consumului de energie sunt aferente masurilor non-cost</t>
  </si>
  <si>
    <t>- proiectiile financiare sunt exprimate in lei fara TVA</t>
  </si>
  <si>
    <t>REGULI DE COMPLETARE</t>
  </si>
  <si>
    <t>PERIOADA DE OPERARE A PROIECTULUI</t>
  </si>
  <si>
    <t>PERIOADA DE REFERINTA (IMPLEMENTARE + OPERARE) A PROIECTULUI</t>
  </si>
  <si>
    <t>Pentru a fi eligibil, solicitantul trebuie să nu se încadreze în categoria întreprinderilor în dificultate.</t>
  </si>
  <si>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</si>
  <si>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</si>
  <si>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</si>
  <si>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</si>
  <si>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</si>
  <si>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1"/>
        <color theme="1"/>
        <rFont val="Calibri"/>
        <family val="2"/>
        <charset val="238"/>
        <scheme val="minor"/>
      </rPr>
      <t xml:space="preserve">), atunci se calculează </t>
    </r>
    <r>
      <rPr>
        <b/>
        <sz val="10"/>
        <rFont val="Calibri"/>
        <family val="2"/>
        <charset val="238"/>
      </rPr>
      <t xml:space="preserve">Pierderile de capital </t>
    </r>
    <r>
      <rPr>
        <sz val="11"/>
        <color theme="1"/>
        <rFont val="Calibri"/>
        <family val="2"/>
        <charset val="238"/>
        <scheme val="minor"/>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</si>
  <si>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</si>
  <si>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</si>
  <si>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</si>
  <si>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</si>
  <si>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</si>
  <si>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</si>
  <si>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</si>
  <si>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1A - Bilanțul</t>
  </si>
  <si>
    <t>Proiectia bilanțului la nivelul intregii activitati a intreprinderii, cu ajutor nerambursabil, pe perioada de implementare si operare a investitiei</t>
  </si>
  <si>
    <t>A.Active imobilizate</t>
  </si>
  <si>
    <t>I.Imobilizari necorporale</t>
  </si>
  <si>
    <t>II.Imobilizari corporale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</si>
  <si>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</si>
  <si>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</si>
  <si>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</si>
  <si>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</si>
  <si>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</si>
  <si>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</si>
  <si>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</si>
  <si>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</si>
  <si>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</si>
  <si>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</si>
  <si>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</si>
  <si>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</si>
  <si>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</si>
  <si>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</si>
  <si>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</si>
  <si>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</si>
  <si>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</si>
  <si>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</si>
  <si>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</si>
  <si>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</si>
  <si>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</si>
  <si>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</si>
  <si>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</si>
  <si>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</si>
  <si>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</si>
  <si>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</si>
  <si>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</si>
  <si>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</si>
  <si>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</si>
  <si>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</si>
  <si>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</si>
  <si>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</si>
  <si>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</si>
  <si>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</si>
  <si>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</si>
  <si>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</si>
  <si>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</si>
  <si>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</si>
  <si>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</si>
  <si>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</si>
  <si>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</si>
  <si>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</si>
  <si>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</si>
  <si>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</si>
  <si>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</si>
  <si>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</si>
  <si>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</si>
  <si>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</si>
  <si>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</si>
  <si>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</si>
  <si>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</si>
  <si>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</si>
  <si>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</si>
  <si>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Repartizarea profitului</t>
  </si>
  <si>
    <t>Capitaluri proprii - total</t>
  </si>
  <si>
    <t>Patrimoniul public</t>
  </si>
  <si>
    <t>Patrimoniul privat</t>
  </si>
  <si>
    <t>Capitaluri - total</t>
  </si>
  <si>
    <t>TOTAL ACTIV</t>
  </si>
  <si>
    <t>TOTAL CAPITALURI SI DATORII</t>
  </si>
  <si>
    <t>Venituri din exploatare - total</t>
  </si>
  <si>
    <t>Alte cheltuieli materiale</t>
  </si>
  <si>
    <t>Alte cheltuieli externe (cu energie şi apă)</t>
  </si>
  <si>
    <t xml:space="preserve">Cheltuieli privind mărfurile </t>
  </si>
  <si>
    <t>Reduceri comerciale primite</t>
  </si>
  <si>
    <t xml:space="preserve">Ajustări de valoare privind activele circulante </t>
  </si>
  <si>
    <t xml:space="preserve">Ajustări privind provizioanele  </t>
  </si>
  <si>
    <t>Cheltuieli din exploatare - total</t>
  </si>
  <si>
    <t>Rezultatul din exploatare</t>
  </si>
  <si>
    <t>Rezultatul din exploatare Profit</t>
  </si>
  <si>
    <t>Rezultatul din exploatare Pierdere</t>
  </si>
  <si>
    <t>Venituri financiare</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</si>
  <si>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</si>
  <si>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</si>
  <si>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</si>
  <si>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</si>
  <si>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</si>
  <si>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</si>
  <si>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</si>
  <si>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</si>
  <si>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</si>
  <si>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</si>
  <si>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</si>
  <si>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</si>
  <si>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</si>
  <si>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</si>
  <si>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</si>
  <si>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</si>
  <si>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</si>
  <si>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</si>
  <si>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</si>
  <si>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</si>
  <si>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</si>
  <si>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</si>
  <si>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1. Terenuri si constructii</t>
  </si>
  <si>
    <t>2. Instalatii tehnice si masini</t>
  </si>
  <si>
    <t>3. Alte instalatii, utilaje si mobilier</t>
  </si>
  <si>
    <t>4. Investiții imobiliare</t>
  </si>
  <si>
    <t>5. Imobilizări corporale în curs de execuție</t>
  </si>
  <si>
    <t>6. Investiții imobiliare în curs de execuție</t>
  </si>
  <si>
    <t>7. Avansuri acordate pentru imobilizări corporale</t>
  </si>
  <si>
    <t>III.Investitii financiare pe termen scurt</t>
  </si>
  <si>
    <t>1. Împrumuturi din emisiunea de obligatiuni, prezentându-se separat împrumuturile din emisiunea de obligatiuni convertibile</t>
  </si>
  <si>
    <t xml:space="preserve">    Capital subscris vărsat</t>
  </si>
  <si>
    <t xml:space="preserve">    Capital subscris nevărsat</t>
  </si>
  <si>
    <t xml:space="preserve">    Patrimoniu regiei</t>
  </si>
  <si>
    <t xml:space="preserve">    Patrimoniul institutelor naționale de cercetare-dezvoltare</t>
  </si>
  <si>
    <t xml:space="preserve">    Alte elemente de capitaluri proprii</t>
  </si>
  <si>
    <t>V.Rezultatul reportat</t>
  </si>
  <si>
    <t>VI.Rezultatul exercitiului financiar</t>
  </si>
  <si>
    <t>1B - Contul de profit și pierdere</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</si>
  <si>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</si>
  <si>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Cifra de afaceri neta</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</si>
  <si>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</si>
  <si>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</si>
  <si>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</si>
  <si>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</si>
  <si>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</si>
  <si>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Alte venituri din exploatare</t>
  </si>
  <si>
    <t xml:space="preserve">Cheltuieli cu materiile prime şi materialele consumabile </t>
  </si>
  <si>
    <t>Cheltuieli cu personalul</t>
  </si>
  <si>
    <t>Ajustări de valoare privind imobilizările corporale şi necorporale</t>
  </si>
  <si>
    <t xml:space="preserve">Alte cheltuieli de exploatare </t>
  </si>
  <si>
    <t>Venituri din interese de participare</t>
  </si>
  <si>
    <t>Venituri din dobânzi</t>
  </si>
  <si>
    <t>Venituri din subvenţii de exploatare pentru dobânda datorată</t>
  </si>
  <si>
    <t>Alte venituri financiare</t>
  </si>
  <si>
    <t>Ajustări de valoare privind imobilizările financiare şi investiţiile financiare deţinute ca active circulante</t>
  </si>
  <si>
    <t xml:space="preserve">Cheltuieli privind dobânzile </t>
  </si>
  <si>
    <t>Venituri extraordinare</t>
  </si>
  <si>
    <t>Cheltuieli extraordinare</t>
  </si>
  <si>
    <t>Verificarea încadrării solicitantului în categoria întreprinderilor în dificultate</t>
  </si>
  <si>
    <t>Verificarea de la pct. 1) si 4) se face în mod automat, în baza informațiilor introduse deja. Verificarea de la pct. 1) nu este aplicabilă întreprinderilor ce au mai puțin de 3 ani de la înființare.
Punctele 2) și 3) de mai jos fac obiectul Declarației de eligibilitate, pe propria răspundere.</t>
  </si>
  <si>
    <r>
      <t xml:space="preserve">1. 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</si>
  <si>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2. Atunci când întreprinderea face obiectul unei proceduri colective de insolvență sau îndeplinește criteriile prevăzute de legislația națională pentru inițierea unei proceduri colective de insolvență la cererea creditorilor săi.</t>
  </si>
  <si>
    <t>3. Atunci când întreprinderea a primit ajutor pentru salvare și nu a rambursat încă împrumutul sau nu a încetat garanția sau a primit ajutoare pentru restructurare și face încă obiectul unui plan de restructurare.</t>
  </si>
  <si>
    <t xml:space="preserve">4. Calculul se aplică unei întreprinderi care nu este un IMM (întreprindere mare). </t>
  </si>
  <si>
    <r>
      <t xml:space="preserve">Intreprinderea  Nu este in dificultate </t>
    </r>
    <r>
      <rPr>
        <sz val="10"/>
        <rFont val="Calibri"/>
        <family val="2"/>
      </rPr>
      <t>daca unul din indicatorii de mai jos, este indeplinit  in oricare din ultimele doua exercitii financiare</t>
    </r>
  </si>
  <si>
    <t xml:space="preserve"> 0≤Datorii totale/ Capitaluri proprii totale ≤7,5   </t>
  </si>
  <si>
    <t>EBITDA/cheltuieli cu dobanzile  ≥ 1</t>
  </si>
  <si>
    <r>
      <t xml:space="preserve">Intreprinderea   este in dificultate </t>
    </r>
    <r>
      <rPr>
        <sz val="10"/>
        <rFont val="Calibri"/>
        <family val="2"/>
      </rPr>
      <t>daca in  fiecare din ultimele doua exercitii financiare conditiile 0&gt; e1</t>
    </r>
    <r>
      <rPr>
        <vertAlign val="subscript"/>
        <sz val="10"/>
        <rFont val="Calibri"/>
        <family val="2"/>
      </rPr>
      <t>N</t>
    </r>
    <r>
      <rPr>
        <sz val="10"/>
        <rFont val="Calibri"/>
        <family val="2"/>
      </rPr>
      <t>&gt;7,5  și e2</t>
    </r>
    <r>
      <rPr>
        <vertAlign val="subscript"/>
        <sz val="10"/>
        <rFont val="Calibri"/>
        <family val="2"/>
      </rPr>
      <t>N</t>
    </r>
    <r>
      <rPr>
        <sz val="10"/>
        <rFont val="Calibri"/>
        <family val="2"/>
      </rPr>
      <t xml:space="preserve">&lt;1   SI </t>
    </r>
  </si>
  <si>
    <r>
      <t xml:space="preserve"> 0&gt;e1</t>
    </r>
    <r>
      <rPr>
        <vertAlign val="subscript"/>
        <sz val="10"/>
        <rFont val="Calibri"/>
        <family val="2"/>
      </rPr>
      <t>N-1</t>
    </r>
    <r>
      <rPr>
        <sz val="10"/>
        <rFont val="Calibri"/>
        <family val="2"/>
      </rPr>
      <t>&gt;7,5 si e2</t>
    </r>
    <r>
      <rPr>
        <vertAlign val="subscript"/>
        <sz val="10"/>
        <rFont val="Calibri"/>
        <family val="2"/>
      </rPr>
      <t>N-1</t>
    </r>
    <r>
      <rPr>
        <sz val="10"/>
        <rFont val="Calibri"/>
        <family val="2"/>
      </rPr>
      <t>&lt;1   sunt cumulativ indeplinite in ultimii doi ani .</t>
    </r>
  </si>
  <si>
    <t>e1 =Datorii totale/Capitaluri proprii totale</t>
  </si>
  <si>
    <t>e2= EBITDA/Cheltuieli cu dobânzile</t>
  </si>
  <si>
    <t xml:space="preserve">Datorii totale = Datorii care trebuie plătite într-o perioadă de până la un an + Datorii care trebuie plătite într-o perioadă de peste un an, </t>
  </si>
  <si>
    <r>
      <t xml:space="preserve">EBITDA = (+)Profit net / (-)Pierdere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t>
    </r>
  </si>
  <si>
    <t>Mentionati explicit valorile care sunt folosite in calculul de la pct e), bifati corespunzator pentru conditiile e1) e2)</t>
  </si>
  <si>
    <t xml:space="preserve">Datorii care trebuie platite pe o perioada de pana la un an  </t>
  </si>
  <si>
    <t xml:space="preserve">Datorii care trebuie platite pe o perioada mai mare de un an </t>
  </si>
  <si>
    <t>Datorii totale (rd.3=rd.1+rd.2)</t>
  </si>
  <si>
    <t xml:space="preserve">Capitaluri proprii totale </t>
  </si>
  <si>
    <t xml:space="preserve">Raportul rd.3/rd.4 aferent anului N, respectiv  anului N-1 </t>
  </si>
  <si>
    <t>e1</t>
  </si>
  <si>
    <r>
      <t>Datorii totale/Capitaluri proprii totale (e1</t>
    </r>
    <r>
      <rPr>
        <vertAlign val="subscript"/>
        <sz val="10"/>
        <rFont val="Calibri"/>
        <family val="2"/>
      </rPr>
      <t>N</t>
    </r>
    <r>
      <rPr>
        <sz val="10"/>
        <rFont val="Calibri"/>
        <family val="2"/>
      </rPr>
      <t>,  respectiv  e1</t>
    </r>
    <r>
      <rPr>
        <vertAlign val="subscript"/>
        <sz val="10"/>
        <rFont val="Calibri"/>
        <family val="2"/>
      </rPr>
      <t>N-1</t>
    </r>
    <r>
      <rPr>
        <sz val="10"/>
        <rFont val="Calibri"/>
        <family val="2"/>
      </rPr>
      <t>)</t>
    </r>
  </si>
  <si>
    <t xml:space="preserve">0≤Datorii totale/ Capitaluri proprii totale ≤7,5 </t>
  </si>
  <si>
    <r>
      <t></t>
    </r>
    <r>
      <rPr>
        <b/>
        <sz val="10"/>
        <rFont val="Calibri"/>
        <family val="2"/>
      </rPr>
      <t xml:space="preserve">  da   </t>
    </r>
    <r>
      <rPr>
        <b/>
        <sz val="10"/>
        <rFont val="Symbol"/>
        <family val="1"/>
        <charset val="2"/>
      </rPr>
      <t></t>
    </r>
    <r>
      <rPr>
        <b/>
        <sz val="10"/>
        <rFont val="Calibri"/>
        <family val="2"/>
      </rPr>
      <t xml:space="preserve">  nu</t>
    </r>
  </si>
  <si>
    <r>
      <t></t>
    </r>
    <r>
      <rPr>
        <b/>
        <sz val="10"/>
        <rFont val="Calibri"/>
        <family val="2"/>
      </rPr>
      <t xml:space="preserve">  da  </t>
    </r>
    <r>
      <rPr>
        <b/>
        <sz val="10"/>
        <rFont val="Symbol"/>
        <family val="1"/>
        <charset val="2"/>
      </rPr>
      <t></t>
    </r>
    <r>
      <rPr>
        <b/>
        <sz val="10"/>
        <rFont val="Calibri"/>
        <family val="2"/>
      </rPr>
      <t xml:space="preserve">  nu</t>
    </r>
  </si>
  <si>
    <r>
      <t xml:space="preserve">Profit net </t>
    </r>
    <r>
      <rPr>
        <vertAlign val="subscript"/>
        <sz val="10"/>
        <rFont val="Calibri"/>
        <family val="2"/>
      </rPr>
      <t>N</t>
    </r>
    <r>
      <rPr>
        <sz val="10"/>
        <rFont val="Calibri"/>
        <family val="2"/>
      </rPr>
      <t xml:space="preserve">/Pierderea neta  </t>
    </r>
  </si>
  <si>
    <t xml:space="preserve">Cheltuieli cu impozitul pe profit </t>
  </si>
  <si>
    <t xml:space="preserve">Cheltuieli cu dobânzile </t>
  </si>
  <si>
    <t xml:space="preserve">Cheltuieli cu amortizarea </t>
  </si>
  <si>
    <r>
      <t>EBITDA</t>
    </r>
    <r>
      <rPr>
        <sz val="10"/>
        <rFont val="Calibri"/>
        <family val="2"/>
      </rPr>
      <t xml:space="preserve"> = (+)Profit net /(-)Pierderea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 </t>
    </r>
  </si>
  <si>
    <t xml:space="preserve">Raportul rd.9/rd.7 aferent anului N, respectiv anului N-1 </t>
  </si>
  <si>
    <t>e2</t>
  </si>
  <si>
    <r>
      <t>EBITDA/Cheltuieli cu dobânzile(  e2</t>
    </r>
    <r>
      <rPr>
        <vertAlign val="subscript"/>
        <sz val="10"/>
        <rFont val="Calibri"/>
        <family val="2"/>
      </rPr>
      <t>N</t>
    </r>
    <r>
      <rPr>
        <sz val="10"/>
        <rFont val="Calibri"/>
        <family val="2"/>
      </rPr>
      <t xml:space="preserve"> ,respectiv e2 </t>
    </r>
    <r>
      <rPr>
        <vertAlign val="subscript"/>
        <sz val="10"/>
        <rFont val="Calibri"/>
        <family val="2"/>
      </rPr>
      <t>N-1</t>
    </r>
    <r>
      <rPr>
        <sz val="10"/>
        <rFont val="Calibri"/>
        <family val="2"/>
      </rPr>
      <t>)</t>
    </r>
  </si>
  <si>
    <r>
      <t></t>
    </r>
    <r>
      <rPr>
        <b/>
        <sz val="10"/>
        <rFont val="Calibri"/>
        <family val="2"/>
      </rPr>
      <t xml:space="preserve">  da </t>
    </r>
    <r>
      <rPr>
        <b/>
        <sz val="10"/>
        <rFont val="Symbol"/>
        <family val="1"/>
        <charset val="2"/>
      </rPr>
      <t></t>
    </r>
    <r>
      <rPr>
        <b/>
        <sz val="10"/>
        <rFont val="Calibri"/>
        <family val="2"/>
      </rPr>
      <t xml:space="preserve"> nu</t>
    </r>
  </si>
  <si>
    <t>Dacă valoarea Cheltuielile cu dobânzile aferente anului N si/sau valoarea Cheltuielile cu dobânzile aferente anului N-1 este zero pentru calculul indicatorului EBITDA/cheltuieli cu dobanzile  se ia in considerare cifra 0,1.</t>
  </si>
  <si>
    <t>1D - Analiza financiară - Indicatori</t>
  </si>
  <si>
    <t>Completarea informațiilor se face în mod automat, în baza informațiilor introduse în foile de lucru 1.A-Bilanțul și 1.B-Contul de profit și pierdere, precum și a Analizei financiare extinse (foaia de lucru 1C)</t>
  </si>
  <si>
    <t>Indicatori de echilibru financiar</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</si>
  <si>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</si>
  <si>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</si>
  <si>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</si>
  <si>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</si>
  <si>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</si>
  <si>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</si>
  <si>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Solduri intermediare de gestiune</t>
  </si>
  <si>
    <t>CA (Cifra de afaceri neta)</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</si>
  <si>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</si>
  <si>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</si>
  <si>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</si>
  <si>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</si>
  <si>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</si>
  <si>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</si>
  <si>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</si>
  <si>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</si>
  <si>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</si>
  <si>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Rate de marja</t>
  </si>
  <si>
    <t>R_Rexp = Rezultat exploatare / CA</t>
  </si>
  <si>
    <t>R_Rfin = Rezultat financiar / CA</t>
  </si>
  <si>
    <t>R_Rextr = Rezultat extraordinar / CA</t>
  </si>
  <si>
    <t>R_Rbrut = Rezultat brut / CA</t>
  </si>
  <si>
    <t>R_RN (sau R_PN) = Rezultat net (profit net) / CA</t>
  </si>
  <si>
    <t>R_EBITDA = EBITDA / CA</t>
  </si>
  <si>
    <t>R_EBIT = EBIT / CA</t>
  </si>
  <si>
    <t>Rate de rentabilitate</t>
  </si>
  <si>
    <t>Profit net</t>
  </si>
  <si>
    <t>EBIT - impozit</t>
  </si>
  <si>
    <t>ROA (rentabilitatea activelor) = PN/Active                 Rata Rentabilităţii economice</t>
  </si>
  <si>
    <t>descompunere ROA = R_PN · viteza de rotatie a activelor</t>
  </si>
  <si>
    <t>R_PN = PN/CA</t>
  </si>
  <si>
    <t>viteza de rotatie a activelor = CA/Active</t>
  </si>
  <si>
    <t>ROE (rentabilitatea capitalului propriu)  = PN/CPR Rata rentabilităţii financiare</t>
  </si>
  <si>
    <t>descompunerea ROE = R_PN · viteza de rotatie a activelor 
· rata de structura aferenta capitalului propriu</t>
  </si>
  <si>
    <t>rata de structura aferenta capitalului propriu = Active/CPR</t>
  </si>
  <si>
    <t>Rec (rentabilitatea capitalului investit)  = (EBIT-impozit)/capital investit, unde CI=CPR+DTL+prov</t>
  </si>
  <si>
    <t>descompunere Rec = Rec = R_(EBIT-impozit) · viteza de rotatie a activelor · rata de structura aferenta capitalului investit</t>
  </si>
  <si>
    <t>R_(EBIT-impozit) = (EBIT-impozit)/CA</t>
  </si>
  <si>
    <t>rata de structura aferenta capitalului investit = Active/cap investit</t>
  </si>
  <si>
    <t>efect de levier = ROE-Rec</t>
  </si>
  <si>
    <t>Durate de rotatie</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</si>
  <si>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</si>
  <si>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</si>
  <si>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</si>
  <si>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</si>
  <si>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</si>
  <si>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</si>
  <si>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Viteze de rotatie</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</si>
  <si>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</si>
  <si>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</si>
  <si>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</si>
  <si>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</si>
  <si>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</si>
  <si>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</si>
  <si>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</si>
  <si>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</si>
  <si>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</si>
  <si>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</si>
  <si>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</si>
  <si>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</si>
  <si>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</si>
  <si>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</si>
  <si>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Rate de lichiditate</t>
  </si>
  <si>
    <t>lichiditatea curenta  = active curente / datorii curente</t>
  </si>
  <si>
    <t>lichiditatea intermediara  = (active curente - stocuri) / datorii curente</t>
  </si>
  <si>
    <t>lichiditatea la vedere  =  lichiditati / datorii curente</t>
  </si>
  <si>
    <t>Rate de solvabilitate si indatorare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</si>
  <si>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</si>
  <si>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</si>
  <si>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</si>
  <si>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</si>
  <si>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</si>
  <si>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</si>
  <si>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</si>
  <si>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</si>
  <si>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1 - BUGETUL CERERII DE FINANTARE</t>
  </si>
  <si>
    <t>Cheltuieli eligibile</t>
  </si>
  <si>
    <t>Total eligibil</t>
  </si>
  <si>
    <t>Cheltuieli neeligibile</t>
  </si>
  <si>
    <t>Total neeligibil</t>
  </si>
  <si>
    <t>TOTAL</t>
  </si>
  <si>
    <t>Baza</t>
  </si>
  <si>
    <t>TVA elig.</t>
  </si>
  <si>
    <t>TVA ne-elig. (TVA aferentă cheltuielilor neeligibile şi TVA deductibilă aferentă cheltuielilor eligibile)</t>
  </si>
  <si>
    <t>Categorii MySMIS</t>
  </si>
  <si>
    <t>Subcategorii MySMIS</t>
  </si>
  <si>
    <t>Amenajarea terenului</t>
  </si>
  <si>
    <t>3.1</t>
  </si>
  <si>
    <t>3.2</t>
  </si>
  <si>
    <t>3.3</t>
  </si>
  <si>
    <t>3.4</t>
  </si>
  <si>
    <t>3.5</t>
  </si>
  <si>
    <t>4.1</t>
  </si>
  <si>
    <t>4.2</t>
  </si>
  <si>
    <t xml:space="preserve">Echipamente specifice în scopul obţinerii unei economii de energie, sisteme care utilizează surse regenerabile/ alternative de energie </t>
  </si>
  <si>
    <t>4.3</t>
  </si>
  <si>
    <t>Active necorporale</t>
  </si>
  <si>
    <t>Alte cheltuieli</t>
  </si>
  <si>
    <t>5.1</t>
  </si>
  <si>
    <t>6.1</t>
  </si>
  <si>
    <t>7.1</t>
  </si>
  <si>
    <t>TOTAL GENERAL</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</si>
  <si>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</si>
  <si>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</si>
  <si>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</si>
  <si>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</si>
  <si>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</si>
  <si>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</si>
  <si>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</si>
  <si>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</si>
  <si>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</si>
  <si>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</si>
  <si>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proprie, din care :</t>
  </si>
  <si>
    <t>II.a.</t>
  </si>
  <si>
    <t xml:space="preserve">Contribuţia solicitantului la cheltuieli eligibile </t>
  </si>
  <si>
    <t>II.b.</t>
  </si>
  <si>
    <t>Contribuţia solicitantului la cheltuieli neeligibile, inclusiv TVA aferenta</t>
  </si>
  <si>
    <t>III</t>
  </si>
  <si>
    <t>ASISTENŢĂ FINANCIARĂ NERAMBURSABILĂ SOLICITATĂ</t>
  </si>
  <si>
    <t>C3: Modificarea ratei profitului operațional aferent anului 2021 in raport cu anul 2020 ținând cont de valorile rezultatului obținut pe baza situațiilor financiare depuse la unitățile teritoriale ale Ministerului Finanțelor - Profit operational = (Cifra de afaceri – Total costuri operationale)</t>
  </si>
  <si>
    <t>C4 Rata rentabilității activității operaționale în anul 2021</t>
  </si>
  <si>
    <t>Amenajări pentru protecţia mediului şi aducerea terenului la starea iniţială</t>
  </si>
  <si>
    <t>Cheltuieli pentru relocarea/protecția utilităților</t>
  </si>
  <si>
    <t>Total capitol 1</t>
  </si>
  <si>
    <t>Cheltuieli pentru asigurarea utilităţilor necesare obiectivului</t>
  </si>
  <si>
    <t>Total capitol 2</t>
  </si>
  <si>
    <t>Cheltuieli pentru proiectare şi asistenţă tehnică</t>
  </si>
  <si>
    <t xml:space="preserve">Studii </t>
  </si>
  <si>
    <t>3.1.1 Studii de teren</t>
  </si>
  <si>
    <t>3.1.2 Raport privind impactul asupra mediului</t>
  </si>
  <si>
    <t>3.1.3 Alte studii specifice</t>
  </si>
  <si>
    <t>Documentații suport și cheltuieli pentru obţinerea de  avize, acorduri şi autorizaţii</t>
  </si>
  <si>
    <t>Expertizare tehnică</t>
  </si>
  <si>
    <t>Certificarea performanței energetice</t>
  </si>
  <si>
    <t>Proiectare</t>
  </si>
  <si>
    <t>3.5.1.Temă de proiectare</t>
  </si>
  <si>
    <t>3.5.2 Studiu de prefezabilitate</t>
  </si>
  <si>
    <t>3.5.3. Studiu de fezabilitate/documentaţie de avizare a lucrărilor de intervenţii şi deviz general</t>
  </si>
  <si>
    <t>3.5.4. Documentaţiile tehnice necesare în vederea obţinerii avizelor/acordurilor/autorizaţiilor</t>
  </si>
  <si>
    <t>3.5.5. Verificarea tehnică de calitate a proiectului tehnic şi a detaliilor de execuţie</t>
  </si>
  <si>
    <t>3.5.6. Proiect tehnic şi detalii de execuţie</t>
  </si>
  <si>
    <t>Organizarea procedurilor de achiziții</t>
  </si>
  <si>
    <t>Consultanță</t>
  </si>
  <si>
    <t xml:space="preserve"> 3.7.1. Managementul de proiect pentru obiectivul de investiţii</t>
  </si>
  <si>
    <t>3.7.2. Auditul financiar</t>
  </si>
  <si>
    <t>Asistență tehnică</t>
  </si>
  <si>
    <t>3.8.1. Asistenţă tehnică din partea proiectantului</t>
  </si>
  <si>
    <t>3.8.1.1 pe perioada de execuţie a lucrărilor</t>
  </si>
  <si>
    <t>3.8.1.2 pentru participarea proiectantului la fazele incluse în programul de control al lucrărilor de execuţie, avizat de către Inspectoratul de Stat în Construcţii</t>
  </si>
  <si>
    <t>3.8.2. Dirigenţie de şantier</t>
  </si>
  <si>
    <t>Total capitol 3</t>
  </si>
  <si>
    <t>Cheltuieli pentru investiţia de bază</t>
  </si>
  <si>
    <t xml:space="preserve"> Construcţii şi instalaţii </t>
  </si>
  <si>
    <t>Montaj utilaje, echipamente tehnologice şi funcţionale</t>
  </si>
  <si>
    <t xml:space="preserve"> Utilaje, echipamente tehnologice şi funcţionale care necesită montaj</t>
  </si>
  <si>
    <t>Utilaje, echipamente tehnologice şi funcţionale care nu necesită montaj și echipamente de transport</t>
  </si>
  <si>
    <t xml:space="preserve">Dotări </t>
  </si>
  <si>
    <t>Total capitol 4</t>
  </si>
  <si>
    <t xml:space="preserve">Organizare de şantier </t>
  </si>
  <si>
    <t>5.1.1.  Lucrări de construcţii şi instalaţii aferente organizării de şantier</t>
  </si>
  <si>
    <t>5.1.2. Cheltuieli conexe organizării şantierului</t>
  </si>
  <si>
    <t>Total capitol 5</t>
  </si>
  <si>
    <t>Total capitol 6</t>
  </si>
  <si>
    <t>Cap/ Subcap</t>
  </si>
  <si>
    <t xml:space="preserve">Denumirea capitolelor si subcapitolelor de cheltuieli </t>
  </si>
  <si>
    <t>Lei</t>
  </si>
  <si>
    <t>1.4</t>
  </si>
  <si>
    <t>3.6</t>
  </si>
  <si>
    <t>3.7</t>
  </si>
  <si>
    <t>3.8</t>
  </si>
  <si>
    <t>4.4</t>
  </si>
  <si>
    <t>4.5</t>
  </si>
  <si>
    <t>4.6</t>
  </si>
  <si>
    <t>5.2</t>
  </si>
  <si>
    <t>5.3</t>
  </si>
  <si>
    <t>5.4</t>
  </si>
  <si>
    <t>6.2</t>
  </si>
  <si>
    <t>7</t>
  </si>
  <si>
    <t>Total capitol 7</t>
  </si>
  <si>
    <t>Cheltuielile diverse şi neprevăzute în limita a 10% din valoarea eligibilă a cheltuielilor eligibile cuprinse cumulat la sub-categoriile  38, 39,40,53,54,55,57,58</t>
  </si>
  <si>
    <r>
      <t xml:space="preserve">Comisioane, cote, taxe, costul creditului </t>
    </r>
    <r>
      <rPr>
        <sz val="9"/>
        <color rgb="FFFF0000"/>
        <rFont val="Times New Roman"/>
        <family val="1"/>
      </rPr>
      <t>(ne-eligibile în cadrul acestui apel)</t>
    </r>
  </si>
  <si>
    <r>
      <t xml:space="preserve">Probe tehnologice şi teste </t>
    </r>
    <r>
      <rPr>
        <sz val="9"/>
        <color rgb="FFFF0000"/>
        <rFont val="Times New Roman"/>
        <family val="1"/>
      </rPr>
      <t>(ne-eligibile în cadrul acestui apel)</t>
    </r>
  </si>
  <si>
    <r>
      <t xml:space="preserve">Pregătirea personalului de exploatare </t>
    </r>
    <r>
      <rPr>
        <sz val="9"/>
        <color rgb="FFFF0000"/>
        <rFont val="Times New Roman"/>
        <family val="1"/>
      </rPr>
      <t>(ne-eligibile în cadrul acestui apel)</t>
    </r>
  </si>
  <si>
    <r>
      <t xml:space="preserve">chletuieli cu expertiza energetica </t>
    </r>
    <r>
      <rPr>
        <sz val="9"/>
        <color rgb="FFFF0000"/>
        <rFont val="Times New Roman"/>
        <family val="1"/>
      </rPr>
      <t>(ne-eligibile în cadrul acestui apel)</t>
    </r>
  </si>
  <si>
    <r>
      <t xml:space="preserve">Cheltuieli pentru probe tehnologice şi teste </t>
    </r>
    <r>
      <rPr>
        <sz val="9"/>
        <color rgb="FFFF0000"/>
        <rFont val="Times New Roman"/>
        <family val="1"/>
      </rPr>
      <t>(ne-eligibile în cadrul acestui apel)</t>
    </r>
  </si>
  <si>
    <r>
      <t xml:space="preserve">5.2.1. Comisioanele şi dobânzile aferente creditului băncii finanţatoare </t>
    </r>
    <r>
      <rPr>
        <sz val="9"/>
        <color rgb="FFFF0000"/>
        <rFont val="Times New Roman"/>
        <family val="1"/>
      </rPr>
      <t>(ne-eligibile în cadrul acestui apel)</t>
    </r>
  </si>
  <si>
    <r>
      <t xml:space="preserve">5.2.2. Cota aferentă ISC pentru controlul calităţii lucrărilor de construcţii </t>
    </r>
    <r>
      <rPr>
        <sz val="9"/>
        <color rgb="FFFF0000"/>
        <rFont val="Times New Roman"/>
        <family val="1"/>
      </rPr>
      <t>(ne-eligibile în cadrul acestui apel)</t>
    </r>
  </si>
  <si>
    <r>
      <t xml:space="preserve">5.2.3. Cota aferentă ISC pentru controlul statului în amenajarea teritoriului, urbanism şi pentru autorizarea lucrărilor de construcţii </t>
    </r>
    <r>
      <rPr>
        <sz val="9"/>
        <color rgb="FFFF0000"/>
        <rFont val="Times New Roman"/>
        <family val="1"/>
      </rPr>
      <t>(ne-eligibile în cadrul acestui apel)</t>
    </r>
  </si>
  <si>
    <r>
      <t xml:space="preserve">5.2.4. Cota aferentă Casei Sociale a Constructorilor - CSC </t>
    </r>
    <r>
      <rPr>
        <sz val="9"/>
        <color rgb="FFFF0000"/>
        <rFont val="Times New Roman"/>
        <family val="1"/>
      </rPr>
      <t>(ne-eligibile în cadrul acestui apel)</t>
    </r>
  </si>
  <si>
    <r>
      <t xml:space="preserve">5.2.5. Taxe pentru acorduri, avize conforme şi autorizaţia de construire/desfiinţare </t>
    </r>
    <r>
      <rPr>
        <sz val="9"/>
        <color rgb="FFFF0000"/>
        <rFont val="Times New Roman"/>
        <family val="1"/>
      </rPr>
      <t>(ne-eligibile în cadrul acestui apel)</t>
    </r>
  </si>
  <si>
    <r>
      <t xml:space="preserve">Cheltuieli pentru informare și publicitate </t>
    </r>
    <r>
      <rPr>
        <sz val="9"/>
        <color rgb="FFFF0000"/>
        <rFont val="Times New Roman"/>
        <family val="1"/>
      </rPr>
      <t>(ne-eligibile în cadrul acestui apel)</t>
    </r>
  </si>
  <si>
    <t>4.4.1</t>
  </si>
  <si>
    <t xml:space="preserve">Cheltuieli pentru amenajarea terenului  </t>
  </si>
  <si>
    <r>
      <t xml:space="preserve">Obtinerea terenului </t>
    </r>
    <r>
      <rPr>
        <sz val="9"/>
        <color rgb="FFFF0000"/>
        <rFont val="Times New Roman"/>
        <family val="1"/>
      </rPr>
      <t>(ne-eligibile în cadrul acestui apel)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</si>
</sst>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1"/>
      <color theme="1"/>
      <name val="Calibri"/>
      <family val="2"/>
      <charset val="238"/>
      <scheme val="minor"/>
    </font>
    <font>
      <sz val="9"/>
      <color theme="1"/>
      <name val="Calibri"/>
      <family val="2"/>
      <charset val="238"/>
      <scheme val="minor"/>
    </font>
    <font>
      <b/>
      <sz val="9"/>
      <color theme="1"/>
      <name val="Calibri"/>
      <family val="2"/>
      <charset val="238"/>
      <scheme val="minor"/>
    </font>
    <font>
      <sz val="8"/>
      <name val="Calibri"/>
      <family val="2"/>
      <charset val="238"/>
      <scheme val="minor"/>
    </font>
    <font>
      <i/>
      <sz val="9"/>
      <color theme="1"/>
      <name val="Calibri"/>
      <family val="2"/>
      <charset val="238"/>
      <scheme val="minor"/>
    </font>
    <font>
      <i/>
      <sz val="9"/>
      <color rgb="FFFF0000"/>
      <name val="Calibri"/>
      <family val="2"/>
      <charset val="238"/>
      <scheme val="minor"/>
    </font>
    <font>
      <b/>
      <sz val="9"/>
      <color theme="1"/>
      <name val="Calibri"/>
      <family val="2"/>
      <scheme val="minor"/>
    </font>
    <font>
      <sz val="9"/>
      <color theme="1"/>
      <name val="Calibri"/>
      <family val="2"/>
      <scheme val="minor"/>
    </font>
    <font>
      <i/>
      <sz val="9"/>
      <color theme="1"/>
      <name val="Calibri"/>
      <family val="2"/>
      <scheme val="minor"/>
    </font>
    <font>
      <b/>
      <i/>
      <sz val="9"/>
      <color theme="1"/>
      <name val="Calibri"/>
      <family val="2"/>
      <scheme val="minor"/>
    </font>
    <font>
      <b/>
      <sz val="10"/>
      <color theme="1"/>
      <name val="Calibri"/>
      <family val="2"/>
      <scheme val="minor"/>
    </font>
    <font>
      <sz val="9"/>
      <name val="Calibri"/>
      <family val="2"/>
      <charset val="238"/>
      <scheme val="minor"/>
    </font>
    <font>
      <b/>
      <sz val="11"/>
      <name val="Calibri"/>
      <family val="2"/>
      <charset val="238"/>
      <scheme val="minor"/>
    </font>
    <font>
      <b/>
      <sz val="10"/>
      <name val="Calibri"/>
      <family val="2"/>
      <charset val="238"/>
    </font>
    <font>
      <b/>
      <i/>
      <sz val="10"/>
      <name val="Calibri"/>
      <family val="2"/>
      <charset val="238"/>
    </font>
    <font>
      <b/>
      <u/>
      <sz val="11"/>
      <color theme="1"/>
      <name val="Calibri"/>
      <family val="2"/>
      <charset val="238"/>
      <scheme val="minor"/>
    </font>
    <font>
      <sz val="10"/>
      <color theme="1"/>
      <name val="Calibri"/>
      <family val="2"/>
      <charset val="238"/>
      <scheme val="minor"/>
    </font>
    <font>
      <u/>
      <sz val="10"/>
      <color theme="1"/>
      <name val="Calibri"/>
      <family val="2"/>
      <charset val="238"/>
      <scheme val="minor"/>
    </font>
    <font>
      <b/>
      <sz val="10"/>
      <name val="Calibri"/>
      <family val="2"/>
      <charset val="238"/>
      <scheme val="minor"/>
    </font>
    <font>
      <sz val="10"/>
      <name val="Calibri"/>
      <family val="2"/>
      <charset val="238"/>
      <scheme val="minor"/>
    </font>
    <font>
      <sz val="10"/>
      <color rgb="FF000000"/>
      <name val="Calibri"/>
      <family val="2"/>
      <charset val="238"/>
      <scheme val="minor"/>
    </font>
    <font>
      <sz val="10"/>
      <name val="Calibri"/>
      <family val="2"/>
    </font>
    <font>
      <b/>
      <sz val="10"/>
      <name val="Calibri"/>
      <family val="2"/>
    </font>
    <font>
      <vertAlign val="subscript"/>
      <sz val="10"/>
      <name val="Calibri"/>
      <family val="2"/>
    </font>
    <font>
      <b/>
      <sz val="10"/>
      <name val="Symbol"/>
      <family val="1"/>
      <charset val="2"/>
    </font>
    <font>
      <sz val="14"/>
      <name val="Arial"/>
      <family val="2"/>
    </font>
    <font>
      <b/>
      <sz val="10"/>
      <name val="Arial"/>
      <family val="2"/>
    </font>
    <font>
      <sz val="12"/>
      <name val="Arial"/>
      <family val="2"/>
    </font>
    <font>
      <b/>
      <sz val="12"/>
      <name val="Arial"/>
      <family val="2"/>
    </font>
    <font>
      <sz val="11"/>
      <color theme="1"/>
      <name val="Calibri"/>
      <family val="2"/>
      <charset val="238"/>
      <scheme val="minor"/>
    </font>
    <font>
      <b/>
      <sz val="11"/>
      <color theme="1"/>
      <name val="Calibri"/>
      <family val="2"/>
      <charset val="238"/>
      <scheme val="minor"/>
    </font>
    <font>
      <b/>
      <sz val="10"/>
      <color theme="1"/>
      <name val="Times New Roman"/>
      <family val="1"/>
    </font>
    <font>
      <sz val="10"/>
      <color rgb="FFFF0000"/>
      <name val="Calibri"/>
      <family val="2"/>
      <charset val="238"/>
      <scheme val="minor"/>
    </font>
    <font>
      <sz val="11"/>
      <color theme="1"/>
      <name val="Times New Roman"/>
      <family val="1"/>
    </font>
    <font>
      <b/>
      <sz val="10"/>
      <color theme="1"/>
      <name val="Calibri"/>
      <family val="2"/>
      <charset val="238"/>
      <scheme val="minor"/>
    </font>
    <font>
      <sz val="10"/>
      <color theme="1"/>
      <name val="Times New Roman"/>
      <family val="1"/>
    </font>
    <font>
      <sz val="11"/>
      <color theme="1"/>
      <name val="Calibri"/>
      <family val="2"/>
      <scheme val="minor"/>
    </font>
    <font>
      <sz val="9"/>
      <color theme="1"/>
      <name val="Times New Roman"/>
      <family val="1"/>
    </font>
    <font>
      <b/>
      <sz val="9"/>
      <color theme="1"/>
      <name val="Times New Roman"/>
      <family val="1"/>
    </font>
    <font>
      <sz val="9"/>
      <color rgb="FF333333"/>
      <name val="Times New Roman"/>
      <family val="1"/>
    </font>
    <font>
      <b/>
      <sz val="9"/>
      <color rgb="FF333333"/>
      <name val="Times New Roman"/>
      <family val="1"/>
    </font>
    <font>
      <sz val="9"/>
      <color rgb="FFFF0000"/>
      <name val="Times New Roman"/>
      <family val="1"/>
    </font>
  </fonts>
  <fills count="11">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theme="0"/>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rgb="FFFF000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2"/>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dashed">
        <color auto="1"/>
      </left>
      <right style="dashed">
        <color auto="1"/>
      </right>
      <top style="dashed">
        <color auto="1"/>
      </top>
      <bottom style="dashed">
        <color auto="1"/>
      </bottom>
      <diagonal/>
    </border>
    <border>
      <left/>
      <right/>
      <top style="dashed">
        <color auto="1"/>
      </top>
      <bottom/>
      <diagonal/>
    </border>
    <border>
      <left style="medium">
        <color indexed="64"/>
      </left>
      <right style="medium">
        <color indexed="64"/>
      </right>
      <top/>
      <bottom style="medium">
        <color indexed="64"/>
      </bottom>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right/>
      <top style="medium">
        <color indexed="64"/>
      </top>
      <bottom style="medium">
        <color indexed="64"/>
      </bottom>
      <diagonal/>
    </border>
    <border>
      <left/>
      <right/>
      <top/>
      <bottom style="dashed">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top style="medium">
        <color rgb="FF000000"/>
      </top>
      <bottom/>
      <diagonal/>
    </border>
  </borders>
  <cellStyleXfs count="2">
    <xf numFmtId="0" fontId="0" fillId="0" borderId="0"/>
    <xf numFmtId="0" fontId="29" fillId="0" borderId="0"/>
  </cellStyleXfs>
  <cellXfs count="242">
    <xf numFmtId="0" fontId="0" fillId="0" borderId="0" xfId="0"/>
    <xf numFmtId="0" fontId="1" fillId="2" borderId="1" xfId="0" applyFont="1" applyFill="1" applyBorder="1" applyAlignment="1">
      <alignment vertical="center" wrapText="1"/>
    </xf>
    <xf numFmtId="4" fontId="1" fillId="2" borderId="4" xfId="0" applyNumberFormat="1" applyFont="1" applyFill="1" applyBorder="1"/>
    <xf numFmtId="4" fontId="7" fillId="3" borderId="4" xfId="0" applyNumberFormat="1" applyFont="1" applyFill="1" applyBorder="1" applyAlignment="1">
      <alignment horizontal="center"/>
    </xf>
    <xf numFmtId="4" fontId="11" fillId="2" borderId="4" xfId="0" applyNumberFormat="1" applyFont="1" applyFill="1" applyBorder="1"/>
    <xf numFmtId="0" fontId="1" fillId="4" borderId="0" xfId="0" applyFont="1" applyFill="1"/>
    <xf numFmtId="0" fontId="1" fillId="4" borderId="0" xfId="0" applyFont="1" applyFill="1" applyAlignment="1">
      <alignment vertical="center" wrapText="1"/>
    </xf>
    <xf numFmtId="0" fontId="5" fillId="4" borderId="0" xfId="0" applyFont="1" applyFill="1"/>
    <xf numFmtId="0" fontId="1" fillId="4" borderId="1" xfId="0" applyFont="1" applyFill="1" applyBorder="1" applyAlignment="1">
      <alignment vertical="center" wrapText="1"/>
    </xf>
    <xf numFmtId="0" fontId="4" fillId="4" borderId="0" xfId="0" applyFont="1" applyFill="1"/>
    <xf numFmtId="4" fontId="1" fillId="4" borderId="0" xfId="0" applyNumberFormat="1" applyFont="1" applyFill="1"/>
    <xf numFmtId="0" fontId="6" fillId="4" borderId="1" xfId="0" applyFont="1" applyFill="1" applyBorder="1"/>
    <xf numFmtId="0" fontId="2" fillId="4" borderId="0"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4" xfId="0" applyFont="1" applyFill="1" applyBorder="1" applyAlignment="1">
      <alignment horizontal="center"/>
    </xf>
    <xf numFmtId="0" fontId="9" fillId="4" borderId="0" xfId="0" applyFont="1" applyFill="1"/>
    <xf numFmtId="16" fontId="8" fillId="4" borderId="4" xfId="0" quotePrefix="1" applyNumberFormat="1" applyFont="1" applyFill="1" applyBorder="1" applyAlignment="1">
      <alignment horizontal="center" vertical="center" wrapText="1"/>
    </xf>
    <xf numFmtId="0" fontId="8" fillId="4" borderId="4" xfId="0" applyFont="1" applyFill="1" applyBorder="1" applyAlignment="1">
      <alignment horizontal="left" vertical="center" wrapText="1"/>
    </xf>
    <xf numFmtId="0" fontId="8" fillId="4" borderId="4" xfId="0" applyFont="1" applyFill="1" applyBorder="1" applyAlignment="1">
      <alignment horizontal="center"/>
    </xf>
    <xf numFmtId="4" fontId="8" fillId="4" borderId="4" xfId="0" applyNumberFormat="1" applyFont="1" applyFill="1" applyBorder="1" applyAlignment="1">
      <alignment horizontal="center"/>
    </xf>
    <xf numFmtId="0" fontId="6" fillId="4" borderId="0" xfId="0" applyFont="1" applyFill="1"/>
    <xf numFmtId="0" fontId="7" fillId="4" borderId="4" xfId="0" quotePrefix="1" applyFont="1" applyFill="1" applyBorder="1" applyAlignment="1">
      <alignment horizontal="center" vertical="center" wrapText="1"/>
    </xf>
    <xf numFmtId="0" fontId="1" fillId="4" borderId="4" xfId="0" applyFont="1" applyFill="1" applyBorder="1" applyAlignment="1">
      <alignment vertical="center"/>
    </xf>
    <xf numFmtId="0" fontId="7" fillId="4" borderId="4" xfId="0" applyFont="1" applyFill="1" applyBorder="1" applyAlignment="1">
      <alignment horizontal="center"/>
    </xf>
    <xf numFmtId="4" fontId="7" fillId="4" borderId="4" xfId="0" applyNumberFormat="1" applyFont="1" applyFill="1" applyBorder="1" applyAlignment="1">
      <alignment horizontal="center"/>
    </xf>
    <xf numFmtId="0" fontId="6" fillId="4" borderId="4" xfId="0" quotePrefix="1" applyFont="1" applyFill="1" applyBorder="1" applyAlignment="1">
      <alignment horizontal="center" vertical="center" wrapText="1"/>
    </xf>
    <xf numFmtId="0" fontId="2" fillId="4" borderId="4" xfId="0" applyFont="1" applyFill="1" applyBorder="1" applyAlignment="1">
      <alignment horizontal="center" vertical="center"/>
    </xf>
    <xf numFmtId="4" fontId="6" fillId="4" borderId="4" xfId="0" applyNumberFormat="1" applyFont="1" applyFill="1" applyBorder="1" applyAlignment="1">
      <alignment horizontal="center"/>
    </xf>
    <xf numFmtId="0" fontId="4" fillId="4" borderId="4" xfId="0" quotePrefix="1" applyFont="1" applyFill="1" applyBorder="1" applyAlignment="1">
      <alignment vertical="center" wrapText="1"/>
    </xf>
    <xf numFmtId="0" fontId="4" fillId="4" borderId="4" xfId="0" applyFont="1" applyFill="1" applyBorder="1" applyAlignment="1">
      <alignment horizontal="center" vertical="center"/>
    </xf>
    <xf numFmtId="4" fontId="4" fillId="4" borderId="4" xfId="0" applyNumberFormat="1" applyFont="1" applyFill="1" applyBorder="1" applyAlignment="1">
      <alignment vertical="center"/>
    </xf>
    <xf numFmtId="0" fontId="1" fillId="4" borderId="4" xfId="0" quotePrefix="1" applyFont="1" applyFill="1" applyBorder="1" applyAlignment="1">
      <alignment vertical="center" wrapText="1"/>
    </xf>
    <xf numFmtId="0" fontId="1" fillId="4" borderId="4" xfId="0" applyFont="1" applyFill="1" applyBorder="1" applyAlignment="1">
      <alignment horizontal="center" vertical="center"/>
    </xf>
    <xf numFmtId="16" fontId="1" fillId="4" borderId="4" xfId="0" quotePrefix="1" applyNumberFormat="1" applyFont="1" applyFill="1" applyBorder="1" applyAlignment="1">
      <alignment vertical="center" wrapText="1"/>
    </xf>
    <xf numFmtId="0" fontId="4" fillId="4" borderId="4" xfId="0" applyFont="1" applyFill="1" applyBorder="1" applyAlignment="1">
      <alignment vertical="center"/>
    </xf>
    <xf numFmtId="0" fontId="4" fillId="4" borderId="4" xfId="0" applyFont="1" applyFill="1" applyBorder="1" applyAlignment="1">
      <alignment vertical="center" wrapText="1"/>
    </xf>
    <xf numFmtId="16" fontId="2" fillId="4" borderId="4" xfId="0" quotePrefix="1" applyNumberFormat="1" applyFont="1" applyFill="1" applyBorder="1" applyAlignment="1">
      <alignment horizontal="center" vertical="center" wrapText="1"/>
    </xf>
    <xf numFmtId="4" fontId="2" fillId="4" borderId="4" xfId="0" applyNumberFormat="1" applyFont="1" applyFill="1" applyBorder="1" applyAlignment="1">
      <alignment horizontal="center" vertical="center"/>
    </xf>
    <xf numFmtId="0" fontId="2" fillId="4" borderId="0" xfId="0" applyFont="1" applyFill="1" applyAlignment="1">
      <alignment horizontal="center"/>
    </xf>
    <xf numFmtId="16" fontId="2" fillId="4" borderId="5" xfId="0" quotePrefix="1" applyNumberFormat="1" applyFont="1" applyFill="1" applyBorder="1" applyAlignment="1">
      <alignment horizontal="center" vertical="center" wrapText="1"/>
    </xf>
    <xf numFmtId="0" fontId="2" fillId="4" borderId="5" xfId="0" applyFont="1" applyFill="1" applyBorder="1" applyAlignment="1">
      <alignment horizontal="center"/>
    </xf>
    <xf numFmtId="0" fontId="2" fillId="4" borderId="5" xfId="0" applyFont="1" applyFill="1" applyBorder="1" applyAlignment="1">
      <alignment horizontal="center" vertical="center"/>
    </xf>
    <xf numFmtId="0" fontId="2" fillId="4" borderId="0" xfId="0" applyFont="1" applyFill="1"/>
    <xf numFmtId="0" fontId="2" fillId="4" borderId="4" xfId="0" applyFont="1" applyFill="1" applyBorder="1" applyAlignment="1">
      <alignment vertical="center" wrapText="1"/>
    </xf>
    <xf numFmtId="0" fontId="2" fillId="4" borderId="4" xfId="0" applyFont="1" applyFill="1" applyBorder="1"/>
    <xf numFmtId="4" fontId="2" fillId="4" borderId="4" xfId="0" applyNumberFormat="1" applyFont="1" applyFill="1" applyBorder="1"/>
    <xf numFmtId="16" fontId="1" fillId="4" borderId="4" xfId="0" quotePrefix="1" applyNumberFormat="1" applyFont="1" applyFill="1" applyBorder="1" applyAlignment="1">
      <alignment horizontal="right" vertical="center" wrapText="1"/>
    </xf>
    <xf numFmtId="0" fontId="1" fillId="4" borderId="4" xfId="0" applyFont="1" applyFill="1" applyBorder="1"/>
    <xf numFmtId="4" fontId="1" fillId="4" borderId="4" xfId="0" applyNumberFormat="1" applyFont="1" applyFill="1" applyBorder="1"/>
    <xf numFmtId="0" fontId="1" fillId="4" borderId="4" xfId="0" quotePrefix="1" applyFont="1" applyFill="1" applyBorder="1" applyAlignment="1">
      <alignment horizontal="right" vertical="center" wrapText="1"/>
    </xf>
    <xf numFmtId="4" fontId="2" fillId="4" borderId="4" xfId="0" applyNumberFormat="1" applyFont="1" applyFill="1" applyBorder="1" applyAlignment="1">
      <alignment horizontal="center"/>
    </xf>
    <xf numFmtId="0" fontId="1" fillId="3" borderId="6" xfId="0" applyFont="1" applyFill="1" applyBorder="1" applyAlignment="1">
      <alignment vertical="center" wrapText="1"/>
    </xf>
    <xf numFmtId="0" fontId="1" fillId="5" borderId="0" xfId="0" applyFont="1" applyFill="1"/>
    <xf numFmtId="4" fontId="1" fillId="3" borderId="4" xfId="0" applyNumberFormat="1" applyFont="1" applyFill="1" applyBorder="1"/>
    <xf numFmtId="0" fontId="8" fillId="4" borderId="0" xfId="0" quotePrefix="1" applyFont="1" applyFill="1"/>
    <xf numFmtId="0" fontId="6" fillId="3" borderId="1" xfId="0" applyFont="1" applyFill="1" applyBorder="1" applyAlignment="1">
      <alignment horizontal="center"/>
    </xf>
    <xf numFmtId="4" fontId="1" fillId="3" borderId="4" xfId="0" applyNumberFormat="1" applyFont="1" applyFill="1" applyBorder="1" applyAlignment="1">
      <alignment vertical="center"/>
    </xf>
    <xf numFmtId="10" fontId="2" fillId="4" borderId="4" xfId="0" applyNumberFormat="1" applyFont="1" applyFill="1" applyBorder="1" applyAlignment="1">
      <alignment horizontal="center"/>
    </xf>
    <xf numFmtId="0" fontId="2" fillId="4" borderId="11" xfId="0" applyFont="1" applyFill="1" applyBorder="1" applyAlignment="1">
      <alignment horizontal="center"/>
    </xf>
    <xf numFmtId="0" fontId="6" fillId="4" borderId="0" xfId="0" applyFont="1" applyFill="1" applyAlignment="1">
      <alignment horizontal="center"/>
    </xf>
    <xf numFmtId="0" fontId="2" fillId="4" borderId="7" xfId="0" applyFont="1" applyFill="1" applyBorder="1" applyAlignment="1">
      <alignment horizontal="center"/>
    </xf>
    <xf numFmtId="0" fontId="1" fillId="4" borderId="8" xfId="0" applyFont="1" applyFill="1" applyBorder="1" applyAlignment="1">
      <alignment vertical="center" wrapText="1"/>
    </xf>
    <xf numFmtId="0" fontId="1" fillId="4" borderId="8" xfId="0" applyFont="1" applyFill="1" applyBorder="1"/>
    <xf numFmtId="0" fontId="6" fillId="4" borderId="4" xfId="0" applyFont="1" applyFill="1" applyBorder="1" applyAlignment="1">
      <alignment horizontal="center"/>
    </xf>
    <xf numFmtId="0" fontId="1" fillId="4" borderId="4" xfId="0" applyFont="1" applyFill="1" applyBorder="1" applyAlignment="1">
      <alignment vertical="center" wrapText="1"/>
    </xf>
    <xf numFmtId="0" fontId="0" fillId="0" borderId="0" xfId="0" applyAlignment="1">
      <alignment vertical="top" wrapText="1"/>
    </xf>
    <xf numFmtId="0" fontId="13" fillId="0" borderId="0" xfId="0" applyFont="1" applyAlignment="1">
      <alignment horizontal="left" vertical="top" wrapText="1"/>
    </xf>
    <xf numFmtId="4" fontId="16" fillId="0" borderId="0" xfId="0" applyNumberFormat="1" applyFont="1" applyAlignment="1">
      <alignment horizontal="right" vertical="top"/>
    </xf>
    <xf numFmtId="0" fontId="16" fillId="0" borderId="0" xfId="0" applyFont="1" applyAlignment="1">
      <alignment vertical="top"/>
    </xf>
    <xf numFmtId="0" fontId="18" fillId="0" borderId="18" xfId="0" applyFont="1" applyBorder="1" applyAlignment="1">
      <alignment vertical="top" wrapText="1"/>
    </xf>
    <xf numFmtId="0" fontId="18" fillId="2" borderId="18" xfId="0" applyFont="1" applyFill="1" applyBorder="1" applyAlignment="1" applyProtection="1">
      <alignment horizontal="center" vertical="top"/>
      <protection locked="0"/>
    </xf>
    <xf numFmtId="0" fontId="19" fillId="0" borderId="0" xfId="0" applyFont="1" applyAlignment="1">
      <alignment vertical="top"/>
    </xf>
    <xf numFmtId="0" fontId="18" fillId="0" borderId="18" xfId="0" applyFont="1" applyBorder="1" applyAlignment="1">
      <alignment vertical="top"/>
    </xf>
    <xf numFmtId="0" fontId="18" fillId="0" borderId="0" xfId="0" applyFont="1" applyAlignment="1">
      <alignment vertical="top"/>
    </xf>
    <xf numFmtId="3" fontId="19" fillId="0" borderId="18" xfId="0" applyNumberFormat="1" applyFont="1" applyBorder="1" applyAlignment="1">
      <alignment vertical="top" wrapText="1"/>
    </xf>
    <xf numFmtId="4" fontId="19" fillId="2" borderId="18" xfId="0" applyNumberFormat="1" applyFont="1" applyFill="1" applyBorder="1" applyAlignment="1" applyProtection="1">
      <alignment horizontal="right" vertical="top"/>
      <protection locked="0"/>
    </xf>
    <xf numFmtId="3" fontId="19" fillId="0" borderId="18" xfId="0" applyNumberFormat="1" applyFont="1" applyBorder="1" applyAlignment="1">
      <alignment vertical="top"/>
    </xf>
    <xf numFmtId="4" fontId="18" fillId="4" borderId="18" xfId="0" applyNumberFormat="1" applyFont="1" applyFill="1" applyBorder="1" applyAlignment="1">
      <alignment horizontal="right" vertical="top"/>
    </xf>
    <xf numFmtId="3" fontId="18" fillId="0" borderId="18" xfId="0" applyNumberFormat="1" applyFont="1" applyBorder="1" applyAlignment="1">
      <alignment vertical="top" wrapText="1"/>
    </xf>
    <xf numFmtId="3" fontId="18" fillId="0" borderId="18" xfId="0" applyNumberFormat="1" applyFont="1" applyBorder="1" applyAlignment="1">
      <alignment vertical="top"/>
    </xf>
    <xf numFmtId="4" fontId="19" fillId="0" borderId="18" xfId="0" applyNumberFormat="1" applyFont="1" applyBorder="1" applyAlignment="1">
      <alignment horizontal="right" vertical="top"/>
    </xf>
    <xf numFmtId="4" fontId="18" fillId="0" borderId="18" xfId="0" applyNumberFormat="1" applyFont="1" applyBorder="1" applyAlignment="1">
      <alignment horizontal="right" vertical="top"/>
    </xf>
    <xf numFmtId="4" fontId="18" fillId="0" borderId="18" xfId="0" applyNumberFormat="1" applyFont="1" applyBorder="1" applyAlignment="1">
      <alignment vertical="top"/>
    </xf>
    <xf numFmtId="4" fontId="19" fillId="4" borderId="18" xfId="0" applyNumberFormat="1" applyFont="1" applyFill="1" applyBorder="1" applyAlignment="1">
      <alignment horizontal="right" vertical="top"/>
    </xf>
    <xf numFmtId="4" fontId="18" fillId="2" borderId="18" xfId="0" applyNumberFormat="1" applyFont="1" applyFill="1" applyBorder="1" applyAlignment="1" applyProtection="1">
      <alignment horizontal="right" vertical="top"/>
      <protection locked="0"/>
    </xf>
    <xf numFmtId="0" fontId="18" fillId="0" borderId="18" xfId="0" applyFont="1" applyBorder="1" applyAlignment="1">
      <alignment horizontal="center" vertical="top"/>
    </xf>
    <xf numFmtId="4" fontId="19" fillId="2" borderId="18" xfId="0" applyNumberFormat="1" applyFont="1" applyFill="1" applyBorder="1" applyAlignment="1" applyProtection="1">
      <alignment vertical="top"/>
      <protection locked="0"/>
    </xf>
    <xf numFmtId="0" fontId="19" fillId="0" borderId="18" xfId="0" applyFont="1" applyBorder="1" applyAlignment="1">
      <alignment vertical="top" wrapText="1"/>
    </xf>
    <xf numFmtId="4" fontId="19" fillId="0" borderId="18" xfId="0" applyNumberFormat="1" applyFont="1" applyBorder="1" applyAlignment="1">
      <alignment vertical="top"/>
    </xf>
    <xf numFmtId="4" fontId="19" fillId="4" borderId="18" xfId="0" applyNumberFormat="1" applyFont="1" applyFill="1" applyBorder="1" applyAlignment="1">
      <alignment vertical="top"/>
    </xf>
    <xf numFmtId="4" fontId="18" fillId="2" borderId="18" xfId="0" applyNumberFormat="1" applyFont="1" applyFill="1" applyBorder="1" applyAlignment="1" applyProtection="1">
      <alignment vertical="top"/>
      <protection locked="0"/>
    </xf>
    <xf numFmtId="0" fontId="15" fillId="0" borderId="0" xfId="0" applyFont="1" applyAlignment="1">
      <alignment horizontal="left" vertical="top" wrapText="1"/>
    </xf>
    <xf numFmtId="0" fontId="17" fillId="0" borderId="0" xfId="0" applyFont="1" applyAlignment="1">
      <alignment horizontal="left" vertical="top" wrapText="1"/>
    </xf>
    <xf numFmtId="0" fontId="16" fillId="0" borderId="0" xfId="0" applyFont="1" applyAlignment="1">
      <alignment vertical="top" wrapText="1"/>
    </xf>
    <xf numFmtId="3" fontId="16" fillId="0" borderId="18" xfId="0" applyNumberFormat="1" applyFont="1" applyBorder="1" applyAlignment="1">
      <alignment vertical="top" wrapText="1"/>
    </xf>
    <xf numFmtId="3" fontId="18" fillId="0" borderId="0" xfId="0" applyNumberFormat="1" applyFont="1" applyAlignment="1">
      <alignment vertical="top" wrapText="1"/>
    </xf>
    <xf numFmtId="4" fontId="18" fillId="0" borderId="0" xfId="0" applyNumberFormat="1" applyFont="1" applyAlignment="1">
      <alignment horizontal="right" vertical="top"/>
    </xf>
    <xf numFmtId="0" fontId="19" fillId="0" borderId="0" xfId="0" applyFont="1" applyAlignment="1">
      <alignment vertical="top" wrapText="1"/>
    </xf>
    <xf numFmtId="4" fontId="19" fillId="0" borderId="0" xfId="0" applyNumberFormat="1" applyFont="1" applyAlignment="1">
      <alignment horizontal="right" vertical="top"/>
    </xf>
    <xf numFmtId="0" fontId="20" fillId="0" borderId="18" xfId="0" applyFont="1" applyBorder="1" applyAlignment="1">
      <alignment vertical="top" wrapText="1"/>
    </xf>
    <xf numFmtId="0" fontId="0" fillId="0" borderId="0" xfId="0" applyAlignment="1">
      <alignment horizontal="left" vertical="top"/>
    </xf>
    <xf numFmtId="4" fontId="0" fillId="0" borderId="0" xfId="0" applyNumberFormat="1" applyAlignment="1">
      <alignment vertical="top" wrapText="1"/>
    </xf>
    <xf numFmtId="4" fontId="13" fillId="0" borderId="0" xfId="0" applyNumberFormat="1" applyFont="1" applyAlignment="1">
      <alignment vertical="top" wrapText="1"/>
    </xf>
    <xf numFmtId="4" fontId="13" fillId="0" borderId="14" xfId="0" applyNumberFormat="1" applyFont="1" applyBorder="1" applyAlignment="1">
      <alignment horizontal="right" vertical="top"/>
    </xf>
    <xf numFmtId="4" fontId="0" fillId="0" borderId="0" xfId="0" applyNumberFormat="1" applyAlignment="1">
      <alignment vertical="top"/>
    </xf>
    <xf numFmtId="4" fontId="13" fillId="0" borderId="16" xfId="0" applyNumberFormat="1" applyFont="1" applyBorder="1" applyAlignment="1">
      <alignment vertical="top"/>
    </xf>
    <xf numFmtId="0" fontId="13" fillId="0" borderId="0" xfId="0" applyFont="1" applyAlignment="1">
      <alignment horizontal="left" vertical="top"/>
    </xf>
    <xf numFmtId="0" fontId="0" fillId="0" borderId="16" xfId="0" applyBorder="1" applyAlignment="1">
      <alignment vertical="top"/>
    </xf>
    <xf numFmtId="0" fontId="21" fillId="0" borderId="0" xfId="0" applyFont="1" applyAlignment="1">
      <alignment horizontal="justify" vertical="center"/>
    </xf>
    <xf numFmtId="0" fontId="21" fillId="0" borderId="19" xfId="0" applyFont="1" applyBorder="1" applyAlignment="1">
      <alignment vertical="center"/>
    </xf>
    <xf numFmtId="0" fontId="21" fillId="0" borderId="19" xfId="0" applyFont="1" applyBorder="1" applyAlignment="1">
      <alignment horizontal="center" vertical="center"/>
    </xf>
    <xf numFmtId="0" fontId="21" fillId="0" borderId="20" xfId="0" applyFont="1" applyBorder="1" applyAlignment="1">
      <alignment vertical="center" wrapText="1"/>
    </xf>
    <xf numFmtId="0" fontId="21" fillId="0" borderId="20" xfId="0" applyFont="1" applyBorder="1" applyAlignment="1">
      <alignment vertical="center"/>
    </xf>
    <xf numFmtId="4" fontId="21" fillId="0" borderId="20" xfId="0" applyNumberFormat="1" applyFont="1" applyBorder="1" applyAlignment="1">
      <alignment vertical="center"/>
    </xf>
    <xf numFmtId="4" fontId="21" fillId="0" borderId="20" xfId="0" applyNumberFormat="1" applyFont="1" applyBorder="1" applyAlignment="1">
      <alignment vertical="center" wrapText="1"/>
    </xf>
    <xf numFmtId="0" fontId="21" fillId="0" borderId="22" xfId="0" applyFont="1" applyBorder="1" applyAlignment="1">
      <alignment vertical="center"/>
    </xf>
    <xf numFmtId="0" fontId="22" fillId="0" borderId="20" xfId="0" applyFont="1" applyBorder="1" applyAlignment="1">
      <alignment horizontal="left" vertical="center" indent="3"/>
    </xf>
    <xf numFmtId="0" fontId="24" fillId="0" borderId="20" xfId="0" applyFont="1" applyBorder="1" applyAlignment="1" applyProtection="1">
      <alignment horizontal="center" vertical="center"/>
      <protection locked="0"/>
    </xf>
    <xf numFmtId="0" fontId="24" fillId="0" borderId="20" xfId="0" applyFont="1" applyBorder="1" applyAlignment="1" applyProtection="1">
      <alignment horizontal="center" vertical="center" wrapText="1"/>
      <protection locked="0"/>
    </xf>
    <xf numFmtId="0" fontId="21" fillId="0" borderId="21" xfId="0" applyFont="1" applyBorder="1" applyAlignment="1">
      <alignment horizontal="center" vertical="center"/>
    </xf>
    <xf numFmtId="4" fontId="22" fillId="0" borderId="20" xfId="0" applyNumberFormat="1" applyFont="1" applyBorder="1" applyAlignment="1">
      <alignment vertical="center"/>
    </xf>
    <xf numFmtId="4" fontId="22" fillId="4" borderId="20" xfId="0" applyNumberFormat="1" applyFont="1" applyFill="1" applyBorder="1" applyAlignment="1">
      <alignment vertical="center"/>
    </xf>
    <xf numFmtId="0" fontId="22" fillId="0" borderId="20" xfId="0" applyFont="1" applyBorder="1" applyAlignment="1">
      <alignment vertical="top" wrapText="1"/>
    </xf>
    <xf numFmtId="0" fontId="22" fillId="0" borderId="20" xfId="0" applyFont="1" applyBorder="1" applyAlignment="1">
      <alignment vertical="center"/>
    </xf>
    <xf numFmtId="0" fontId="12" fillId="0" borderId="0" xfId="0" applyFont="1" applyAlignment="1">
      <alignment horizontal="left" vertical="top"/>
    </xf>
    <xf numFmtId="0" fontId="25" fillId="0" borderId="0" xfId="0" applyFont="1" applyAlignment="1">
      <alignment vertical="top"/>
    </xf>
    <xf numFmtId="0" fontId="0" fillId="0" borderId="0" xfId="0" applyAlignment="1">
      <alignment vertical="top"/>
    </xf>
    <xf numFmtId="10" fontId="19" fillId="0" borderId="18" xfId="0" applyNumberFormat="1" applyFont="1" applyBorder="1" applyAlignment="1">
      <alignment vertical="top"/>
    </xf>
    <xf numFmtId="3" fontId="19" fillId="0" borderId="0" xfId="0" applyNumberFormat="1" applyFont="1" applyAlignment="1">
      <alignment horizontal="right" vertical="top"/>
    </xf>
    <xf numFmtId="0" fontId="26" fillId="0" borderId="0" xfId="0" applyFont="1" applyAlignment="1">
      <alignment vertical="top"/>
    </xf>
    <xf numFmtId="0" fontId="19" fillId="7" borderId="18" xfId="0" applyFont="1" applyFill="1" applyBorder="1" applyAlignment="1">
      <alignment vertical="top" wrapText="1"/>
    </xf>
    <xf numFmtId="3" fontId="19" fillId="7" borderId="18" xfId="0" applyNumberFormat="1" applyFont="1" applyFill="1" applyBorder="1" applyAlignment="1">
      <alignment vertical="top"/>
    </xf>
    <xf numFmtId="9" fontId="19" fillId="0" borderId="18" xfId="0" applyNumberFormat="1" applyFont="1" applyBorder="1" applyAlignment="1">
      <alignment vertical="top"/>
    </xf>
    <xf numFmtId="9" fontId="19" fillId="0" borderId="0" xfId="0" applyNumberFormat="1" applyFont="1" applyAlignment="1">
      <alignment vertical="top"/>
    </xf>
    <xf numFmtId="3" fontId="19" fillId="0" borderId="18" xfId="0" applyNumberFormat="1" applyFont="1" applyBorder="1" applyAlignment="1">
      <alignment horizontal="right" vertical="top"/>
    </xf>
    <xf numFmtId="0" fontId="18" fillId="8" borderId="18" xfId="0" applyFont="1" applyFill="1" applyBorder="1" applyAlignment="1">
      <alignment vertical="top" wrapText="1"/>
    </xf>
    <xf numFmtId="9" fontId="19" fillId="8" borderId="18" xfId="0" applyNumberFormat="1" applyFont="1" applyFill="1" applyBorder="1" applyAlignment="1">
      <alignment vertical="top"/>
    </xf>
    <xf numFmtId="0" fontId="19" fillId="0" borderId="18" xfId="0" applyFont="1" applyBorder="1" applyAlignment="1">
      <alignment vertical="top"/>
    </xf>
    <xf numFmtId="2" fontId="19" fillId="0" borderId="18" xfId="0" applyNumberFormat="1" applyFont="1" applyBorder="1" applyAlignment="1">
      <alignment vertical="top"/>
    </xf>
    <xf numFmtId="0" fontId="27" fillId="0" borderId="0" xfId="0" applyFont="1" applyAlignment="1">
      <alignment vertical="top"/>
    </xf>
    <xf numFmtId="9" fontId="18" fillId="0" borderId="18" xfId="0" applyNumberFormat="1" applyFont="1" applyBorder="1" applyAlignment="1">
      <alignment vertical="top"/>
    </xf>
    <xf numFmtId="1" fontId="19" fillId="0" borderId="18" xfId="0" applyNumberFormat="1" applyFont="1" applyBorder="1" applyAlignment="1">
      <alignment vertical="top"/>
    </xf>
    <xf numFmtId="3" fontId="18" fillId="0" borderId="18" xfId="0" applyNumberFormat="1" applyFont="1" applyBorder="1" applyAlignment="1">
      <alignment horizontal="center" vertical="top"/>
    </xf>
    <xf numFmtId="0" fontId="28" fillId="0" borderId="0" xfId="0" applyFont="1" applyAlignment="1">
      <alignment vertical="top"/>
    </xf>
    <xf numFmtId="0" fontId="18" fillId="0" borderId="0" xfId="0" applyFont="1" applyAlignment="1">
      <alignment vertical="top" wrapText="1"/>
    </xf>
    <xf numFmtId="0" fontId="19" fillId="0" borderId="16" xfId="0" applyFont="1" applyBorder="1" applyAlignment="1">
      <alignment vertical="top" wrapText="1"/>
    </xf>
    <xf numFmtId="9" fontId="19" fillId="0" borderId="16" xfId="0" applyNumberFormat="1" applyFont="1" applyBorder="1" applyAlignment="1">
      <alignment vertical="top"/>
    </xf>
    <xf numFmtId="0" fontId="19" fillId="8" borderId="18" xfId="0" applyFont="1" applyFill="1" applyBorder="1" applyAlignment="1">
      <alignment vertical="top" wrapText="1"/>
    </xf>
    <xf numFmtId="2" fontId="19" fillId="8" borderId="18" xfId="0" applyNumberFormat="1" applyFont="1" applyFill="1" applyBorder="1" applyAlignment="1">
      <alignment vertical="top"/>
    </xf>
    <xf numFmtId="0" fontId="29" fillId="0" borderId="0" xfId="1" applyAlignment="1">
      <alignment vertical="top"/>
    </xf>
    <xf numFmtId="0" fontId="34" fillId="0" borderId="18" xfId="1" applyFont="1" applyBorder="1" applyAlignment="1">
      <alignment vertical="top" wrapText="1"/>
    </xf>
    <xf numFmtId="0" fontId="34" fillId="0" borderId="18" xfId="1" applyFont="1" applyBorder="1" applyAlignment="1">
      <alignment horizontal="center" vertical="top" wrapText="1"/>
    </xf>
    <xf numFmtId="0" fontId="34" fillId="0" borderId="18" xfId="1" applyFont="1" applyBorder="1" applyAlignment="1" applyProtection="1">
      <alignment horizontal="right" vertical="top" wrapText="1"/>
      <protection locked="0"/>
    </xf>
    <xf numFmtId="0" fontId="16" fillId="0" borderId="18" xfId="1" applyFont="1" applyBorder="1" applyAlignment="1">
      <alignment vertical="top" wrapText="1"/>
    </xf>
    <xf numFmtId="4" fontId="34" fillId="0" borderId="18" xfId="1" applyNumberFormat="1" applyFont="1" applyBorder="1" applyAlignment="1">
      <alignment horizontal="right" vertical="top"/>
    </xf>
    <xf numFmtId="4" fontId="16" fillId="0" borderId="18" xfId="1" applyNumberFormat="1" applyFont="1" applyBorder="1" applyAlignment="1">
      <alignment horizontal="right" vertical="top"/>
    </xf>
    <xf numFmtId="4" fontId="16" fillId="4" borderId="18" xfId="1" applyNumberFormat="1" applyFont="1" applyFill="1" applyBorder="1" applyAlignment="1">
      <alignment horizontal="right" vertical="top"/>
    </xf>
    <xf numFmtId="49" fontId="33" fillId="0" borderId="0" xfId="1" applyNumberFormat="1" applyFont="1" applyAlignment="1">
      <alignment vertical="top"/>
    </xf>
    <xf numFmtId="0" fontId="33" fillId="0" borderId="0" xfId="1" applyFont="1" applyAlignment="1">
      <alignment vertical="top" wrapText="1"/>
    </xf>
    <xf numFmtId="4" fontId="33" fillId="0" borderId="0" xfId="1" applyNumberFormat="1" applyFont="1" applyAlignment="1">
      <alignment horizontal="right" vertical="top"/>
    </xf>
    <xf numFmtId="4" fontId="35" fillId="0" borderId="0" xfId="1" applyNumberFormat="1" applyFont="1" applyAlignment="1">
      <alignment horizontal="right" vertical="top"/>
    </xf>
    <xf numFmtId="0" fontId="19" fillId="9" borderId="18" xfId="0" applyFont="1" applyFill="1" applyBorder="1" applyAlignment="1">
      <alignment vertical="top"/>
    </xf>
    <xf numFmtId="0" fontId="37" fillId="0" borderId="1" xfId="0" applyFont="1" applyBorder="1" applyAlignment="1">
      <alignment horizontal="center" vertical="center" wrapText="1"/>
    </xf>
    <xf numFmtId="49" fontId="34" fillId="0" borderId="18" xfId="1" applyNumberFormat="1" applyFont="1" applyBorder="1" applyAlignment="1">
      <alignment vertical="top" wrapText="1"/>
    </xf>
    <xf numFmtId="49" fontId="16" fillId="0" borderId="18" xfId="1" applyNumberFormat="1" applyFont="1" applyBorder="1" applyAlignment="1">
      <alignment vertical="top" wrapText="1"/>
    </xf>
    <xf numFmtId="49" fontId="37" fillId="0" borderId="6" xfId="0" applyNumberFormat="1" applyFont="1" applyBorder="1" applyAlignment="1">
      <alignment vertical="top" wrapText="1"/>
    </xf>
    <xf numFmtId="49" fontId="39" fillId="0" borderId="6" xfId="0" applyNumberFormat="1" applyFont="1" applyBorder="1" applyAlignment="1">
      <alignment vertical="top" wrapText="1"/>
    </xf>
    <xf numFmtId="49" fontId="36" fillId="0" borderId="0" xfId="0" applyNumberFormat="1" applyFont="1" applyAlignment="1">
      <alignment vertical="top"/>
    </xf>
    <xf numFmtId="49" fontId="37" fillId="0" borderId="1" xfId="0" applyNumberFormat="1" applyFont="1" applyBorder="1" applyAlignment="1">
      <alignment vertical="top" wrapText="1"/>
    </xf>
    <xf numFmtId="0" fontId="37" fillId="0" borderId="1" xfId="0" applyFont="1" applyBorder="1" applyAlignment="1">
      <alignment vertical="center" wrapText="1"/>
    </xf>
    <xf numFmtId="49" fontId="37" fillId="8" borderId="1" xfId="0" applyNumberFormat="1" applyFont="1" applyFill="1" applyBorder="1" applyAlignment="1">
      <alignment vertical="top" wrapText="1"/>
    </xf>
    <xf numFmtId="0" fontId="37" fillId="8" borderId="1" xfId="0" applyFont="1" applyFill="1" applyBorder="1" applyAlignment="1">
      <alignment vertical="center" wrapText="1"/>
    </xf>
    <xf numFmtId="49" fontId="39" fillId="8" borderId="6" xfId="0" applyNumberFormat="1" applyFont="1" applyFill="1" applyBorder="1" applyAlignment="1">
      <alignment vertical="top" wrapText="1"/>
    </xf>
    <xf numFmtId="49" fontId="37" fillId="8" borderId="6" xfId="0" applyNumberFormat="1" applyFont="1" applyFill="1" applyBorder="1" applyAlignment="1">
      <alignment vertical="top" wrapText="1"/>
    </xf>
    <xf numFmtId="0" fontId="29" fillId="0" borderId="1" xfId="1" applyBorder="1" applyAlignment="1">
      <alignment vertical="top"/>
    </xf>
    <xf numFmtId="4" fontId="18" fillId="0" borderId="1" xfId="1" applyNumberFormat="1" applyFont="1" applyBorder="1" applyAlignment="1">
      <alignment horizontal="center" vertical="center"/>
    </xf>
    <xf numFmtId="4" fontId="18" fillId="0" borderId="1" xfId="1" applyNumberFormat="1" applyFont="1" applyBorder="1" applyAlignment="1">
      <alignment horizontal="center" vertical="center" wrapText="1"/>
    </xf>
    <xf numFmtId="4" fontId="31" fillId="0" borderId="1" xfId="1" applyNumberFormat="1" applyFont="1" applyBorder="1" applyAlignment="1">
      <alignment horizontal="center" vertical="distributed"/>
    </xf>
    <xf numFmtId="0" fontId="37" fillId="8" borderId="1" xfId="0" applyFont="1" applyFill="1" applyBorder="1" applyAlignment="1">
      <alignment horizontal="center" vertical="center" wrapText="1"/>
    </xf>
    <xf numFmtId="49" fontId="37" fillId="10" borderId="6" xfId="0" applyNumberFormat="1" applyFont="1" applyFill="1" applyBorder="1" applyAlignment="1">
      <alignment vertical="top" wrapText="1"/>
    </xf>
    <xf numFmtId="0" fontId="37" fillId="10" borderId="1" xfId="0" applyFont="1" applyFill="1" applyBorder="1" applyAlignment="1">
      <alignment horizontal="center" vertical="center" wrapText="1"/>
    </xf>
    <xf numFmtId="0" fontId="29" fillId="10" borderId="1" xfId="1" applyFill="1" applyBorder="1" applyAlignment="1">
      <alignment vertical="top"/>
    </xf>
    <xf numFmtId="49" fontId="37" fillId="10" borderId="1" xfId="0" applyNumberFormat="1" applyFont="1" applyFill="1" applyBorder="1" applyAlignment="1">
      <alignment vertical="top" wrapText="1"/>
    </xf>
    <xf numFmtId="0" fontId="37" fillId="10" borderId="1" xfId="0" applyFont="1" applyFill="1" applyBorder="1" applyAlignment="1">
      <alignment vertical="center" wrapText="1"/>
    </xf>
    <xf numFmtId="49" fontId="38" fillId="6" borderId="1" xfId="0" applyNumberFormat="1" applyFont="1" applyFill="1" applyBorder="1" applyAlignment="1">
      <alignment vertical="top" wrapText="1"/>
    </xf>
    <xf numFmtId="0" fontId="38" fillId="6" borderId="1" xfId="0" applyFont="1" applyFill="1" applyBorder="1" applyAlignment="1">
      <alignment vertical="center" wrapText="1"/>
    </xf>
    <xf numFmtId="0" fontId="38" fillId="6" borderId="1" xfId="0" applyFont="1" applyFill="1" applyBorder="1" applyAlignment="1">
      <alignment horizontal="center" vertical="center" wrapText="1"/>
    </xf>
    <xf numFmtId="0" fontId="37" fillId="6" borderId="1" xfId="0" applyFont="1" applyFill="1" applyBorder="1" applyAlignment="1">
      <alignment vertical="center" wrapText="1"/>
    </xf>
    <xf numFmtId="0" fontId="29" fillId="6" borderId="1" xfId="1" applyFill="1" applyBorder="1" applyAlignment="1">
      <alignment vertical="top"/>
    </xf>
    <xf numFmtId="0" fontId="37" fillId="0" borderId="1" xfId="0" applyFont="1" applyBorder="1" applyAlignment="1">
      <alignment vertical="center" wrapText="1"/>
    </xf>
    <xf numFmtId="0" fontId="40" fillId="8" borderId="1" xfId="0" applyFont="1" applyFill="1" applyBorder="1" applyAlignment="1">
      <alignment vertical="center" wrapText="1"/>
    </xf>
    <xf numFmtId="4" fontId="18" fillId="0" borderId="1" xfId="1" applyNumberFormat="1" applyFont="1" applyBorder="1" applyAlignment="1">
      <alignment horizontal="center" vertical="center"/>
    </xf>
    <xf numFmtId="0" fontId="37" fillId="0" borderId="2" xfId="0" applyFont="1" applyBorder="1" applyAlignment="1">
      <alignment vertical="center" wrapText="1"/>
    </xf>
    <xf numFmtId="0" fontId="0" fillId="0" borderId="3" xfId="0" applyBorder="1" applyAlignment="1">
      <alignment vertical="center" wrapText="1"/>
    </xf>
    <xf numFmtId="0" fontId="37" fillId="10" borderId="1" xfId="0" applyFont="1" applyFill="1" applyBorder="1" applyAlignment="1">
      <alignment vertical="center" wrapText="1"/>
    </xf>
    <xf numFmtId="0" fontId="39" fillId="0" borderId="1" xfId="0" applyFont="1" applyBorder="1" applyAlignment="1">
      <alignment vertical="center" wrapText="1"/>
    </xf>
    <xf numFmtId="0" fontId="38" fillId="8" borderId="1" xfId="0" applyFont="1" applyFill="1" applyBorder="1" applyAlignment="1">
      <alignment vertical="center" wrapText="1"/>
    </xf>
    <xf numFmtId="49" fontId="38" fillId="0" borderId="1" xfId="0" applyNumberFormat="1" applyFont="1" applyBorder="1" applyAlignment="1">
      <alignment vertical="top" wrapText="1"/>
    </xf>
    <xf numFmtId="0" fontId="38" fillId="0" borderId="1" xfId="0" applyFont="1" applyBorder="1" applyAlignment="1">
      <alignment horizontal="center" vertical="center" wrapText="1"/>
    </xf>
    <xf numFmtId="0" fontId="30" fillId="0" borderId="0" xfId="1" applyFont="1" applyAlignment="1">
      <alignment horizontal="left" vertical="top"/>
    </xf>
    <xf numFmtId="0" fontId="21" fillId="0" borderId="25" xfId="0" applyFont="1" applyBorder="1" applyAlignment="1">
      <alignment vertical="top" wrapText="1"/>
    </xf>
    <xf numFmtId="4" fontId="32" fillId="9" borderId="18" xfId="0" applyNumberFormat="1" applyFont="1" applyFill="1" applyBorder="1" applyAlignment="1">
      <alignment vertical="top"/>
    </xf>
    <xf numFmtId="0" fontId="0" fillId="9" borderId="18" xfId="0" applyFill="1" applyBorder="1" applyAlignment="1">
      <alignment vertical="top"/>
    </xf>
    <xf numFmtId="0" fontId="19" fillId="9" borderId="18" xfId="0" applyFont="1" applyFill="1" applyBorder="1" applyAlignment="1">
      <alignment vertical="top"/>
    </xf>
    <xf numFmtId="0" fontId="19" fillId="9" borderId="18" xfId="0" applyFont="1" applyFill="1" applyBorder="1" applyAlignment="1">
      <alignment vertical="justify"/>
    </xf>
    <xf numFmtId="0" fontId="0" fillId="9" borderId="18" xfId="0" applyFill="1" applyBorder="1" applyAlignment="1">
      <alignment vertical="justify"/>
    </xf>
    <xf numFmtId="0" fontId="21" fillId="0" borderId="0" xfId="0" applyFont="1" applyAlignment="1">
      <alignment vertical="top" wrapText="1"/>
    </xf>
    <xf numFmtId="4" fontId="22" fillId="0" borderId="23" xfId="0" applyNumberFormat="1" applyFont="1" applyBorder="1" applyAlignment="1">
      <alignment vertical="center"/>
    </xf>
    <xf numFmtId="4" fontId="22" fillId="0" borderId="21" xfId="0" applyNumberFormat="1" applyFont="1" applyBorder="1" applyAlignment="1">
      <alignment vertical="center"/>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21" fillId="0" borderId="21" xfId="0" applyFont="1" applyBorder="1" applyAlignment="1">
      <alignment horizontal="center" vertical="center"/>
    </xf>
    <xf numFmtId="0" fontId="13" fillId="0" borderId="15" xfId="0" applyFont="1" applyBorder="1" applyAlignment="1">
      <alignment horizontal="left" vertical="top" wrapText="1"/>
    </xf>
    <xf numFmtId="0" fontId="22" fillId="0" borderId="0" xfId="0" applyFont="1" applyAlignment="1">
      <alignment vertical="top" wrapText="1"/>
    </xf>
    <xf numFmtId="4" fontId="13" fillId="0" borderId="16" xfId="0" applyNumberFormat="1" applyFont="1" applyBorder="1" applyAlignment="1">
      <alignment horizontal="left" vertical="top" wrapText="1"/>
    </xf>
    <xf numFmtId="4" fontId="0" fillId="0" borderId="15" xfId="0" applyNumberFormat="1" applyBorder="1" applyAlignment="1">
      <alignment horizontal="left" vertical="top" wrapText="1"/>
    </xf>
    <xf numFmtId="0" fontId="0" fillId="0" borderId="15" xfId="0" applyBorder="1" applyAlignment="1">
      <alignment horizontal="center" vertical="top" wrapText="1"/>
    </xf>
    <xf numFmtId="0" fontId="13" fillId="2" borderId="0" xfId="0" applyFont="1" applyFill="1" applyAlignment="1">
      <alignment horizontal="left" vertical="top" wrapText="1"/>
    </xf>
    <xf numFmtId="0" fontId="13" fillId="0" borderId="12" xfId="0" applyFont="1" applyBorder="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xf numFmtId="0" fontId="0" fillId="0" borderId="15" xfId="0" applyBorder="1" applyAlignment="1">
      <alignment horizontal="left" vertical="top"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10" fillId="4" borderId="2" xfId="0" applyFont="1" applyFill="1" applyBorder="1" applyAlignment="1">
      <alignment horizontal="center"/>
    </xf>
    <xf numFmtId="0" fontId="10" fillId="4" borderId="10" xfId="0" applyFont="1" applyFill="1" applyBorder="1" applyAlignment="1">
      <alignment horizontal="center"/>
    </xf>
    <xf numFmtId="0" fontId="10" fillId="4" borderId="3" xfId="0" applyFont="1" applyFill="1" applyBorder="1" applyAlignment="1">
      <alignment horizontal="center"/>
    </xf>
    <xf numFmtId="0" fontId="7" fillId="4" borderId="7" xfId="0" applyFont="1" applyFill="1" applyBorder="1" applyAlignment="1">
      <alignment horizontal="center"/>
    </xf>
    <xf numFmtId="0" fontId="7" fillId="4" borderId="8" xfId="0" applyFont="1" applyFill="1" applyBorder="1" applyAlignment="1">
      <alignment horizontal="center"/>
    </xf>
    <xf numFmtId="0" fontId="7" fillId="4" borderId="9" xfId="0" applyFont="1" applyFill="1" applyBorder="1" applyAlignment="1">
      <alignment horizontal="center"/>
    </xf>
    <xf numFmtId="0" fontId="10" fillId="4" borderId="0" xfId="0" applyFont="1" applyFill="1" applyBorder="1" applyAlignment="1">
      <alignment horizontal="center"/>
    </xf>
    <xf numFmtId="4" fontId="10" fillId="4" borderId="2" xfId="0" applyNumberFormat="1" applyFont="1" applyFill="1" applyBorder="1" applyAlignment="1">
      <alignment horizontal="center"/>
    </xf>
    <xf numFmtId="4" fontId="10" fillId="4" borderId="10" xfId="0" applyNumberFormat="1" applyFont="1" applyFill="1" applyBorder="1" applyAlignment="1">
      <alignment horizontal="center"/>
    </xf>
    <xf numFmtId="4" fontId="10" fillId="4" borderId="3" xfId="0" applyNumberFormat="1" applyFont="1" applyFill="1" applyBorder="1" applyAlignment="1">
      <alignment horizontal="center"/>
    </xf>
    <xf numFmtId="0" fontId="12" fillId="0" borderId="0" xfId="0" applyFont="1" applyAlignment="1">
      <alignment horizontal="left" vertical="top"/>
    </xf>
    <xf numFmtId="0" fontId="19" fillId="0" borderId="18" xfId="0" applyFont="1" applyBorder="1" applyAlignment="1">
      <alignment horizontal="left" vertical="top" wrapText="1"/>
    </xf>
    <xf numFmtId="0" fontId="16" fillId="0" borderId="17" xfId="0" applyFont="1" applyBorder="1" applyAlignment="1">
      <alignment horizontal="center" vertical="top" wrapText="1"/>
    </xf>
    <xf numFmtId="0" fontId="16" fillId="0" borderId="12" xfId="0" applyFont="1" applyBorder="1" applyAlignment="1">
      <alignment horizontal="center" vertical="top" wrapText="1"/>
    </xf>
    <xf numFmtId="0" fontId="16" fillId="0" borderId="13" xfId="0" applyFont="1" applyBorder="1" applyAlignment="1">
      <alignment horizontal="center" vertical="top" wrapText="1"/>
    </xf>
    <xf numFmtId="0" fontId="18" fillId="0" borderId="18" xfId="0" applyFont="1" applyBorder="1" applyAlignment="1">
      <alignment horizontal="left" vertical="top"/>
    </xf>
  </cellXfs>
  <cellStyles count="2">
    <cellStyle name="Normal" xfId="0" builtinId="0"/>
    <cellStyle name="Normal 2" xfId="1"/>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INA~1.COS/AppData/Local/Temp/Rar$DIa11488.18974/Copy%20of%20Anexa1-5-a.Plan%20de%20afaceri-Macheta%20Axa%2011C_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A-Bilant"/>
      <sheetName val="1B-ContPP"/>
      <sheetName val="1C-Analiza_fin_extinsa"/>
      <sheetName val="1D-Analiza_fin_indicatori"/>
      <sheetName val="1E-Intreprindere_in_dificultate"/>
      <sheetName val="1E-ITT "/>
      <sheetName val="1E-ITT  ONG"/>
      <sheetName val="1E-ITT UAT"/>
      <sheetName val="2A-Buget_cerere"/>
      <sheetName val="2B-Investitie"/>
    </sheetNames>
    <sheetDataSet>
      <sheetData sheetId="0">
        <row r="5">
          <cell r="B5" t="str">
            <v>N-2</v>
          </cell>
          <cell r="E5">
            <v>1</v>
          </cell>
          <cell r="F5">
            <v>2</v>
          </cell>
          <cell r="G5">
            <v>3</v>
          </cell>
          <cell r="H5">
            <v>4</v>
          </cell>
          <cell r="I5">
            <v>5</v>
          </cell>
          <cell r="J5">
            <v>6</v>
          </cell>
          <cell r="K5">
            <v>7</v>
          </cell>
          <cell r="L5">
            <v>8</v>
          </cell>
          <cell r="M5">
            <v>9</v>
          </cell>
          <cell r="N5">
            <v>10</v>
          </cell>
        </row>
      </sheetData>
      <sheetData sheetId="1">
        <row r="62">
          <cell r="C62">
            <v>0</v>
          </cell>
        </row>
      </sheetData>
      <sheetData sheetId="2">
        <row r="4">
          <cell r="B4">
            <v>0</v>
          </cell>
          <cell r="C4">
            <v>0</v>
          </cell>
          <cell r="D4">
            <v>0</v>
          </cell>
        </row>
        <row r="5">
          <cell r="B5">
            <v>0</v>
          </cell>
          <cell r="C5">
            <v>0</v>
          </cell>
          <cell r="D5">
            <v>0</v>
          </cell>
        </row>
        <row r="6">
          <cell r="B6">
            <v>0</v>
          </cell>
          <cell r="C6">
            <v>0</v>
          </cell>
          <cell r="D6">
            <v>0</v>
          </cell>
        </row>
        <row r="7">
          <cell r="B7">
            <v>0</v>
          </cell>
          <cell r="C7">
            <v>0</v>
          </cell>
          <cell r="D7">
            <v>0</v>
          </cell>
        </row>
        <row r="9">
          <cell r="B9">
            <v>0</v>
          </cell>
          <cell r="C9">
            <v>0</v>
          </cell>
          <cell r="D9">
            <v>0</v>
          </cell>
        </row>
        <row r="13">
          <cell r="B13">
            <v>0</v>
          </cell>
          <cell r="C13">
            <v>0</v>
          </cell>
          <cell r="D13">
            <v>0</v>
          </cell>
        </row>
        <row r="21">
          <cell r="B21">
            <v>0</v>
          </cell>
          <cell r="C21">
            <v>0</v>
          </cell>
          <cell r="D21">
            <v>0</v>
          </cell>
        </row>
        <row r="25">
          <cell r="B25">
            <v>0</v>
          </cell>
          <cell r="C25">
            <v>0</v>
          </cell>
          <cell r="D25">
            <v>0</v>
          </cell>
        </row>
      </sheetData>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topLeftCell="A13" workbookViewId="0">
      <selection activeCell="F75" sqref="F75"/>
    </sheetView>
  </sheetViews>
  <sheetFormatPr defaultColWidth="9.140625" defaultRowHeight="15" x14ac:dyDescent="0.25"/>
  <cols>
    <col min="1" max="1" width="6.7109375" style="157" customWidth="1"/>
    <col min="2" max="2" width="56.140625" style="158" customWidth="1"/>
    <col min="3" max="4" width="12.7109375" style="159" customWidth="1"/>
    <col min="5" max="5" width="12.7109375" style="160" customWidth="1"/>
    <col min="6" max="6" width="12.7109375" style="159" customWidth="1"/>
    <col min="7" max="7" width="13.140625" style="159" customWidth="1"/>
    <col min="8" max="8" width="26.7109375" style="160" customWidth="1"/>
    <col min="9" max="9" width="12.7109375" style="160" customWidth="1"/>
    <col min="10" max="10" width="12.5703125" style="149" customWidth="1"/>
    <col min="11" max="16384" width="9.140625" style="149"/>
  </cols>
  <sheetData>
    <row r="1" spans="1:12" x14ac:dyDescent="0.25">
      <c r="A1" s="199" t="s">
        <v>322</v>
      </c>
      <c r="B1" s="199"/>
      <c r="C1" s="199"/>
      <c r="D1" s="199"/>
      <c r="E1" s="199"/>
      <c r="F1" s="199"/>
      <c r="G1" s="199"/>
      <c r="H1" s="199"/>
      <c r="I1" s="199"/>
    </row>
    <row r="3" spans="1:12" ht="15.75" thickBot="1" x14ac:dyDescent="0.3"/>
    <row r="4" spans="1:12" ht="15" customHeight="1" thickBot="1" x14ac:dyDescent="0.3">
      <c r="A4" s="197" t="s">
        <v>410</v>
      </c>
      <c r="B4" s="198" t="s">
        <v>411</v>
      </c>
      <c r="C4" s="198"/>
      <c r="D4" s="191" t="s">
        <v>323</v>
      </c>
      <c r="E4" s="191"/>
      <c r="F4" s="191" t="s">
        <v>324</v>
      </c>
      <c r="G4" s="191" t="s">
        <v>325</v>
      </c>
      <c r="H4" s="191"/>
      <c r="I4" s="191" t="s">
        <v>326</v>
      </c>
      <c r="J4" s="191" t="s">
        <v>327</v>
      </c>
      <c r="K4" s="174"/>
      <c r="L4" s="174"/>
    </row>
    <row r="5" spans="1:12" ht="76.5" customHeight="1" thickBot="1" x14ac:dyDescent="0.3">
      <c r="A5" s="197"/>
      <c r="B5" s="198"/>
      <c r="C5" s="198"/>
      <c r="D5" s="175" t="s">
        <v>328</v>
      </c>
      <c r="E5" s="175" t="s">
        <v>329</v>
      </c>
      <c r="F5" s="191"/>
      <c r="G5" s="175" t="s">
        <v>328</v>
      </c>
      <c r="H5" s="176" t="s">
        <v>330</v>
      </c>
      <c r="I5" s="191"/>
      <c r="J5" s="191"/>
      <c r="K5" s="177" t="s">
        <v>331</v>
      </c>
      <c r="L5" s="177" t="s">
        <v>332</v>
      </c>
    </row>
    <row r="6" spans="1:12" ht="15.75" thickBot="1" x14ac:dyDescent="0.3">
      <c r="A6" s="182">
        <v>1</v>
      </c>
      <c r="B6" s="194" t="s">
        <v>439</v>
      </c>
      <c r="C6" s="194"/>
      <c r="D6" s="180"/>
      <c r="E6" s="180"/>
      <c r="F6" s="180"/>
      <c r="G6" s="180"/>
      <c r="H6" s="180"/>
      <c r="I6" s="180"/>
      <c r="J6" s="180"/>
      <c r="K6" s="181"/>
      <c r="L6" s="181"/>
    </row>
    <row r="7" spans="1:12" ht="15.75" thickBot="1" x14ac:dyDescent="0.3">
      <c r="A7" s="168" t="s">
        <v>34</v>
      </c>
      <c r="B7" s="192" t="s">
        <v>440</v>
      </c>
      <c r="C7" s="193"/>
      <c r="D7" s="162"/>
      <c r="E7" s="162"/>
      <c r="F7" s="162"/>
      <c r="G7" s="162"/>
      <c r="H7" s="162"/>
      <c r="I7" s="162"/>
      <c r="J7" s="162"/>
      <c r="K7" s="174">
        <v>12</v>
      </c>
      <c r="L7" s="174">
        <v>34</v>
      </c>
    </row>
    <row r="8" spans="1:12" ht="15.75" thickBot="1" x14ac:dyDescent="0.3">
      <c r="A8" s="165" t="s">
        <v>34</v>
      </c>
      <c r="B8" s="189" t="s">
        <v>333</v>
      </c>
      <c r="C8" s="189"/>
      <c r="D8" s="162"/>
      <c r="E8" s="162"/>
      <c r="F8" s="162"/>
      <c r="G8" s="162"/>
      <c r="H8" s="162"/>
      <c r="I8" s="162"/>
      <c r="J8" s="162"/>
      <c r="K8" s="174">
        <v>12</v>
      </c>
      <c r="L8" s="174">
        <v>38</v>
      </c>
    </row>
    <row r="9" spans="1:12" ht="15.75" thickBot="1" x14ac:dyDescent="0.3">
      <c r="A9" s="165" t="s">
        <v>35</v>
      </c>
      <c r="B9" s="189" t="s">
        <v>368</v>
      </c>
      <c r="C9" s="189"/>
      <c r="D9" s="162"/>
      <c r="E9" s="162"/>
      <c r="F9" s="162"/>
      <c r="G9" s="162"/>
      <c r="H9" s="162"/>
      <c r="I9" s="162"/>
      <c r="J9" s="162"/>
      <c r="K9" s="174">
        <v>12</v>
      </c>
      <c r="L9" s="174">
        <v>39</v>
      </c>
    </row>
    <row r="10" spans="1:12" ht="15.75" thickBot="1" x14ac:dyDescent="0.3">
      <c r="A10" s="165" t="s">
        <v>413</v>
      </c>
      <c r="B10" s="189" t="s">
        <v>369</v>
      </c>
      <c r="C10" s="189"/>
      <c r="D10" s="162"/>
      <c r="E10" s="162"/>
      <c r="F10" s="162"/>
      <c r="G10" s="162"/>
      <c r="H10" s="162"/>
      <c r="I10" s="162"/>
      <c r="J10" s="162"/>
      <c r="K10" s="174"/>
      <c r="L10" s="174"/>
    </row>
    <row r="11" spans="1:12" ht="15.75" thickBot="1" x14ac:dyDescent="0.3">
      <c r="A11" s="173"/>
      <c r="B11" s="196" t="s">
        <v>370</v>
      </c>
      <c r="C11" s="196"/>
      <c r="D11" s="178"/>
      <c r="E11" s="178"/>
      <c r="F11" s="178"/>
      <c r="G11" s="178"/>
      <c r="H11" s="178"/>
      <c r="I11" s="178"/>
      <c r="J11" s="178"/>
      <c r="K11" s="178"/>
      <c r="L11" s="178"/>
    </row>
    <row r="12" spans="1:12" ht="15.75" thickBot="1" x14ac:dyDescent="0.3">
      <c r="A12" s="165">
        <v>2</v>
      </c>
      <c r="B12" s="189" t="s">
        <v>371</v>
      </c>
      <c r="C12" s="189"/>
      <c r="D12" s="162"/>
      <c r="E12" s="162"/>
      <c r="F12" s="162"/>
      <c r="G12" s="162"/>
      <c r="H12" s="162"/>
      <c r="I12" s="162"/>
      <c r="J12" s="162"/>
      <c r="K12" s="174">
        <v>13</v>
      </c>
      <c r="L12" s="174">
        <v>40</v>
      </c>
    </row>
    <row r="13" spans="1:12" ht="15.75" thickBot="1" x14ac:dyDescent="0.3">
      <c r="A13" s="173"/>
      <c r="B13" s="196" t="s">
        <v>372</v>
      </c>
      <c r="C13" s="196"/>
      <c r="D13" s="178"/>
      <c r="E13" s="178"/>
      <c r="F13" s="178"/>
      <c r="G13" s="178"/>
      <c r="H13" s="178"/>
      <c r="I13" s="178"/>
      <c r="J13" s="178"/>
      <c r="K13" s="178"/>
      <c r="L13" s="178"/>
    </row>
    <row r="14" spans="1:12" ht="15.75" thickBot="1" x14ac:dyDescent="0.3">
      <c r="A14" s="179">
        <v>3</v>
      </c>
      <c r="B14" s="194" t="s">
        <v>373</v>
      </c>
      <c r="C14" s="194"/>
      <c r="D14" s="180"/>
      <c r="E14" s="180"/>
      <c r="F14" s="180"/>
      <c r="G14" s="180"/>
      <c r="H14" s="180"/>
      <c r="I14" s="180"/>
      <c r="J14" s="180"/>
      <c r="K14" s="181">
        <v>14</v>
      </c>
      <c r="L14" s="181">
        <v>41</v>
      </c>
    </row>
    <row r="15" spans="1:12" ht="15.75" thickBot="1" x14ac:dyDescent="0.3">
      <c r="A15" s="165" t="s">
        <v>334</v>
      </c>
      <c r="B15" s="189" t="s">
        <v>374</v>
      </c>
      <c r="C15" s="189"/>
      <c r="D15" s="162"/>
      <c r="E15" s="162"/>
      <c r="F15" s="162"/>
      <c r="G15" s="162"/>
      <c r="H15" s="162"/>
      <c r="I15" s="162"/>
      <c r="J15" s="162"/>
      <c r="K15" s="174">
        <v>14</v>
      </c>
      <c r="L15" s="174">
        <v>42</v>
      </c>
    </row>
    <row r="16" spans="1:12" ht="15.75" thickBot="1" x14ac:dyDescent="0.3">
      <c r="A16" s="165"/>
      <c r="B16" s="189" t="s">
        <v>375</v>
      </c>
      <c r="C16" s="189"/>
      <c r="D16" s="162"/>
      <c r="E16" s="162"/>
      <c r="F16" s="162"/>
      <c r="G16" s="162"/>
      <c r="H16" s="162"/>
      <c r="I16" s="162"/>
      <c r="J16" s="162"/>
      <c r="K16" s="174">
        <v>14</v>
      </c>
      <c r="L16" s="174">
        <v>42</v>
      </c>
    </row>
    <row r="17" spans="1:12" ht="15.75" thickBot="1" x14ac:dyDescent="0.3">
      <c r="A17" s="165"/>
      <c r="B17" s="189" t="s">
        <v>376</v>
      </c>
      <c r="C17" s="189"/>
      <c r="D17" s="162"/>
      <c r="E17" s="162"/>
      <c r="F17" s="162"/>
      <c r="G17" s="162"/>
      <c r="H17" s="162"/>
      <c r="I17" s="162"/>
      <c r="J17" s="162"/>
      <c r="K17" s="174">
        <v>14</v>
      </c>
      <c r="L17" s="174">
        <v>42</v>
      </c>
    </row>
    <row r="18" spans="1:12" ht="15.75" thickBot="1" x14ac:dyDescent="0.3">
      <c r="A18" s="165"/>
      <c r="B18" s="189" t="s">
        <v>377</v>
      </c>
      <c r="C18" s="189"/>
      <c r="D18" s="162"/>
      <c r="E18" s="162"/>
      <c r="F18" s="162"/>
      <c r="G18" s="162"/>
      <c r="H18" s="162"/>
      <c r="I18" s="162"/>
      <c r="J18" s="162"/>
      <c r="K18" s="174">
        <v>14</v>
      </c>
      <c r="L18" s="174">
        <v>42</v>
      </c>
    </row>
    <row r="19" spans="1:12" ht="15.75" thickBot="1" x14ac:dyDescent="0.3">
      <c r="A19" s="165" t="s">
        <v>335</v>
      </c>
      <c r="B19" s="189" t="s">
        <v>378</v>
      </c>
      <c r="C19" s="189"/>
      <c r="D19" s="162"/>
      <c r="E19" s="162"/>
      <c r="F19" s="162"/>
      <c r="G19" s="162"/>
      <c r="H19" s="162"/>
      <c r="I19" s="162"/>
      <c r="J19" s="162"/>
      <c r="K19" s="174">
        <v>14</v>
      </c>
      <c r="L19" s="174">
        <v>43</v>
      </c>
    </row>
    <row r="20" spans="1:12" ht="15.75" thickBot="1" x14ac:dyDescent="0.3">
      <c r="A20" s="165" t="s">
        <v>336</v>
      </c>
      <c r="B20" s="189" t="s">
        <v>379</v>
      </c>
      <c r="C20" s="189"/>
      <c r="D20" s="162"/>
      <c r="E20" s="162"/>
      <c r="F20" s="162"/>
      <c r="G20" s="162"/>
      <c r="H20" s="162"/>
      <c r="I20" s="162"/>
      <c r="J20" s="162"/>
      <c r="K20" s="174">
        <v>14</v>
      </c>
      <c r="L20" s="174">
        <v>43</v>
      </c>
    </row>
    <row r="21" spans="1:12" ht="15.75" thickBot="1" x14ac:dyDescent="0.3">
      <c r="A21" s="165" t="s">
        <v>337</v>
      </c>
      <c r="B21" s="189" t="s">
        <v>380</v>
      </c>
      <c r="C21" s="189"/>
      <c r="D21" s="162"/>
      <c r="E21" s="162"/>
      <c r="F21" s="162"/>
      <c r="G21" s="162"/>
      <c r="H21" s="162"/>
      <c r="I21" s="162"/>
      <c r="J21" s="162"/>
      <c r="K21" s="174">
        <v>14</v>
      </c>
      <c r="L21" s="174">
        <v>43</v>
      </c>
    </row>
    <row r="22" spans="1:12" ht="15.75" thickBot="1" x14ac:dyDescent="0.3">
      <c r="A22" s="165" t="s">
        <v>338</v>
      </c>
      <c r="B22" s="189" t="s">
        <v>381</v>
      </c>
      <c r="C22" s="189"/>
      <c r="D22" s="162"/>
      <c r="E22" s="162"/>
      <c r="F22" s="162"/>
      <c r="G22" s="162"/>
      <c r="H22" s="162"/>
      <c r="I22" s="162"/>
      <c r="J22" s="162"/>
      <c r="K22" s="174">
        <v>14</v>
      </c>
      <c r="L22" s="174">
        <v>44</v>
      </c>
    </row>
    <row r="23" spans="1:12" ht="15.75" thickBot="1" x14ac:dyDescent="0.3">
      <c r="A23" s="165"/>
      <c r="B23" s="195" t="s">
        <v>382</v>
      </c>
      <c r="C23" s="195"/>
      <c r="D23" s="162"/>
      <c r="E23" s="162"/>
      <c r="F23" s="162"/>
      <c r="G23" s="162"/>
      <c r="H23" s="162"/>
      <c r="I23" s="162"/>
      <c r="J23" s="162"/>
      <c r="K23" s="174">
        <v>14</v>
      </c>
      <c r="L23" s="174">
        <v>44</v>
      </c>
    </row>
    <row r="24" spans="1:12" ht="15.75" thickBot="1" x14ac:dyDescent="0.3">
      <c r="A24" s="165"/>
      <c r="B24" s="195" t="s">
        <v>383</v>
      </c>
      <c r="C24" s="195"/>
      <c r="D24" s="162"/>
      <c r="E24" s="162"/>
      <c r="F24" s="162"/>
      <c r="G24" s="162"/>
      <c r="H24" s="162"/>
      <c r="I24" s="162"/>
      <c r="J24" s="162"/>
      <c r="K24" s="174">
        <v>14</v>
      </c>
      <c r="L24" s="174">
        <v>44</v>
      </c>
    </row>
    <row r="25" spans="1:12" ht="15.75" thickBot="1" x14ac:dyDescent="0.3">
      <c r="A25" s="165"/>
      <c r="B25" s="195" t="s">
        <v>384</v>
      </c>
      <c r="C25" s="195"/>
      <c r="D25" s="162"/>
      <c r="E25" s="162"/>
      <c r="F25" s="162"/>
      <c r="G25" s="162"/>
      <c r="H25" s="162"/>
      <c r="I25" s="162"/>
      <c r="J25" s="162"/>
      <c r="K25" s="174">
        <v>14</v>
      </c>
      <c r="L25" s="174">
        <v>44</v>
      </c>
    </row>
    <row r="26" spans="1:12" ht="15.75" thickBot="1" x14ac:dyDescent="0.3">
      <c r="A26" s="165"/>
      <c r="B26" s="195" t="s">
        <v>385</v>
      </c>
      <c r="C26" s="195"/>
      <c r="D26" s="162"/>
      <c r="E26" s="162"/>
      <c r="F26" s="162"/>
      <c r="G26" s="162"/>
      <c r="H26" s="162"/>
      <c r="I26" s="162"/>
      <c r="J26" s="162"/>
      <c r="K26" s="174">
        <v>14</v>
      </c>
      <c r="L26" s="174">
        <v>44</v>
      </c>
    </row>
    <row r="27" spans="1:12" ht="15.75" thickBot="1" x14ac:dyDescent="0.3">
      <c r="A27" s="165"/>
      <c r="B27" s="195" t="s">
        <v>386</v>
      </c>
      <c r="C27" s="195"/>
      <c r="D27" s="162"/>
      <c r="E27" s="162"/>
      <c r="F27" s="162"/>
      <c r="G27" s="162"/>
      <c r="H27" s="162"/>
      <c r="I27" s="162"/>
      <c r="J27" s="162"/>
      <c r="K27" s="174">
        <v>14</v>
      </c>
      <c r="L27" s="174">
        <v>44</v>
      </c>
    </row>
    <row r="28" spans="1:12" ht="15.75" thickBot="1" x14ac:dyDescent="0.3">
      <c r="A28" s="165"/>
      <c r="B28" s="195" t="s">
        <v>387</v>
      </c>
      <c r="C28" s="195"/>
      <c r="D28" s="162"/>
      <c r="E28" s="162"/>
      <c r="F28" s="162"/>
      <c r="G28" s="162"/>
      <c r="H28" s="162"/>
      <c r="I28" s="162"/>
      <c r="J28" s="162"/>
      <c r="K28" s="174">
        <v>14</v>
      </c>
      <c r="L28" s="174">
        <v>44</v>
      </c>
    </row>
    <row r="29" spans="1:12" ht="15.75" thickBot="1" x14ac:dyDescent="0.3">
      <c r="A29" s="165" t="s">
        <v>414</v>
      </c>
      <c r="B29" s="189" t="s">
        <v>388</v>
      </c>
      <c r="C29" s="189"/>
      <c r="D29" s="162"/>
      <c r="E29" s="162"/>
      <c r="F29" s="162"/>
      <c r="G29" s="162"/>
      <c r="H29" s="162"/>
      <c r="I29" s="162"/>
      <c r="J29" s="162"/>
      <c r="K29" s="174">
        <v>14</v>
      </c>
      <c r="L29" s="174">
        <v>47</v>
      </c>
    </row>
    <row r="30" spans="1:12" ht="15.75" thickBot="1" x14ac:dyDescent="0.3">
      <c r="A30" s="165" t="s">
        <v>415</v>
      </c>
      <c r="B30" s="189" t="s">
        <v>389</v>
      </c>
      <c r="C30" s="189"/>
      <c r="D30" s="162"/>
      <c r="E30" s="162"/>
      <c r="F30" s="162"/>
      <c r="G30" s="162"/>
      <c r="H30" s="162"/>
      <c r="I30" s="162"/>
      <c r="J30" s="162"/>
      <c r="K30" s="174">
        <v>14</v>
      </c>
      <c r="L30" s="174">
        <v>45</v>
      </c>
    </row>
    <row r="31" spans="1:12" ht="15.75" thickBot="1" x14ac:dyDescent="0.3">
      <c r="A31" s="165"/>
      <c r="B31" s="195" t="s">
        <v>390</v>
      </c>
      <c r="C31" s="195"/>
      <c r="D31" s="162"/>
      <c r="E31" s="162"/>
      <c r="F31" s="162"/>
      <c r="G31" s="162"/>
      <c r="H31" s="162"/>
      <c r="I31" s="162"/>
      <c r="J31" s="162"/>
      <c r="K31" s="174">
        <v>14</v>
      </c>
      <c r="L31" s="174">
        <v>45</v>
      </c>
    </row>
    <row r="32" spans="1:12" ht="15.75" thickBot="1" x14ac:dyDescent="0.3">
      <c r="A32" s="165"/>
      <c r="B32" s="195" t="s">
        <v>391</v>
      </c>
      <c r="C32" s="195"/>
      <c r="D32" s="162"/>
      <c r="E32" s="162"/>
      <c r="F32" s="162"/>
      <c r="G32" s="162"/>
      <c r="H32" s="162"/>
      <c r="I32" s="162"/>
      <c r="J32" s="162"/>
      <c r="K32" s="174">
        <v>14</v>
      </c>
      <c r="L32" s="174">
        <v>45</v>
      </c>
    </row>
    <row r="33" spans="1:12" ht="15.75" thickBot="1" x14ac:dyDescent="0.3">
      <c r="A33" s="165" t="s">
        <v>416</v>
      </c>
      <c r="B33" s="195" t="s">
        <v>392</v>
      </c>
      <c r="C33" s="195"/>
      <c r="D33" s="162"/>
      <c r="E33" s="162"/>
      <c r="F33" s="162"/>
      <c r="G33" s="162"/>
      <c r="H33" s="162"/>
      <c r="I33" s="162"/>
      <c r="J33" s="162"/>
      <c r="K33" s="174"/>
      <c r="L33" s="174"/>
    </row>
    <row r="34" spans="1:12" ht="15.75" thickBot="1" x14ac:dyDescent="0.3">
      <c r="A34" s="165"/>
      <c r="B34" s="195" t="s">
        <v>393</v>
      </c>
      <c r="C34" s="195"/>
      <c r="D34" s="162"/>
      <c r="E34" s="162"/>
      <c r="F34" s="162"/>
      <c r="G34" s="162"/>
      <c r="H34" s="162"/>
      <c r="I34" s="162"/>
      <c r="J34" s="162"/>
      <c r="K34" s="174">
        <v>14</v>
      </c>
      <c r="L34" s="174">
        <v>50</v>
      </c>
    </row>
    <row r="35" spans="1:12" ht="15.75" thickBot="1" x14ac:dyDescent="0.3">
      <c r="A35" s="166"/>
      <c r="B35" s="195" t="s">
        <v>394</v>
      </c>
      <c r="C35" s="195"/>
      <c r="D35" s="162"/>
      <c r="E35" s="162"/>
      <c r="F35" s="162"/>
      <c r="G35" s="162"/>
      <c r="H35" s="162"/>
      <c r="I35" s="162"/>
      <c r="J35" s="162"/>
      <c r="K35" s="174">
        <v>14</v>
      </c>
      <c r="L35" s="174">
        <v>50</v>
      </c>
    </row>
    <row r="36" spans="1:12" ht="24" customHeight="1" thickBot="1" x14ac:dyDescent="0.3">
      <c r="A36" s="165"/>
      <c r="B36" s="195" t="s">
        <v>395</v>
      </c>
      <c r="C36" s="195"/>
      <c r="D36" s="162"/>
      <c r="E36" s="162"/>
      <c r="F36" s="162"/>
      <c r="G36" s="162"/>
      <c r="H36" s="162"/>
      <c r="I36" s="162"/>
      <c r="J36" s="162"/>
      <c r="K36" s="174">
        <v>14</v>
      </c>
      <c r="L36" s="174">
        <v>50</v>
      </c>
    </row>
    <row r="37" spans="1:12" ht="15.75" thickBot="1" x14ac:dyDescent="0.3">
      <c r="A37" s="165"/>
      <c r="B37" s="195" t="s">
        <v>396</v>
      </c>
      <c r="C37" s="195"/>
      <c r="D37" s="162"/>
      <c r="E37" s="162"/>
      <c r="F37" s="162"/>
      <c r="G37" s="162"/>
      <c r="H37" s="162"/>
      <c r="I37" s="162"/>
      <c r="J37" s="162"/>
      <c r="K37" s="174">
        <v>14</v>
      </c>
      <c r="L37" s="174">
        <v>51</v>
      </c>
    </row>
    <row r="38" spans="1:12" ht="15.75" thickBot="1" x14ac:dyDescent="0.3">
      <c r="A38" s="172"/>
      <c r="B38" s="190" t="s">
        <v>397</v>
      </c>
      <c r="C38" s="190"/>
      <c r="D38" s="178"/>
      <c r="E38" s="178"/>
      <c r="F38" s="178"/>
      <c r="G38" s="178"/>
      <c r="H38" s="178"/>
      <c r="I38" s="178"/>
      <c r="J38" s="178"/>
      <c r="K38" s="178"/>
      <c r="L38" s="178"/>
    </row>
    <row r="39" spans="1:12" ht="15.75" thickBot="1" x14ac:dyDescent="0.3">
      <c r="A39" s="179">
        <v>4</v>
      </c>
      <c r="B39" s="194" t="s">
        <v>398</v>
      </c>
      <c r="C39" s="194"/>
      <c r="D39" s="183"/>
      <c r="E39" s="183"/>
      <c r="F39" s="183"/>
      <c r="G39" s="183"/>
      <c r="H39" s="183"/>
      <c r="I39" s="183"/>
      <c r="J39" s="183"/>
      <c r="K39" s="181"/>
      <c r="L39" s="181"/>
    </row>
    <row r="40" spans="1:12" ht="15.75" thickBot="1" x14ac:dyDescent="0.3">
      <c r="A40" s="165" t="s">
        <v>339</v>
      </c>
      <c r="B40" s="189" t="s">
        <v>399</v>
      </c>
      <c r="C40" s="189"/>
      <c r="D40" s="169"/>
      <c r="E40" s="169"/>
      <c r="F40" s="169"/>
      <c r="G40" s="169"/>
      <c r="H40" s="169"/>
      <c r="I40" s="169"/>
      <c r="J40" s="169"/>
      <c r="K40" s="174">
        <v>15</v>
      </c>
      <c r="L40" s="174">
        <v>53</v>
      </c>
    </row>
    <row r="41" spans="1:12" ht="15.75" thickBot="1" x14ac:dyDescent="0.3">
      <c r="A41" s="165" t="s">
        <v>340</v>
      </c>
      <c r="B41" s="189" t="s">
        <v>400</v>
      </c>
      <c r="C41" s="189"/>
      <c r="D41" s="169"/>
      <c r="E41" s="169"/>
      <c r="F41" s="169"/>
      <c r="G41" s="169"/>
      <c r="H41" s="169"/>
      <c r="I41" s="169"/>
      <c r="J41" s="169"/>
      <c r="K41" s="174">
        <v>15</v>
      </c>
      <c r="L41" s="174">
        <v>54</v>
      </c>
    </row>
    <row r="42" spans="1:12" ht="15.75" thickBot="1" x14ac:dyDescent="0.3">
      <c r="A42" s="165" t="s">
        <v>342</v>
      </c>
      <c r="B42" s="189" t="s">
        <v>401</v>
      </c>
      <c r="C42" s="189"/>
      <c r="D42" s="169"/>
      <c r="E42" s="169"/>
      <c r="F42" s="169"/>
      <c r="G42" s="169"/>
      <c r="H42" s="169"/>
      <c r="I42" s="169"/>
      <c r="J42" s="169"/>
      <c r="K42" s="174">
        <v>15</v>
      </c>
      <c r="L42" s="174">
        <v>54</v>
      </c>
    </row>
    <row r="43" spans="1:12" ht="15.75" thickBot="1" x14ac:dyDescent="0.3">
      <c r="A43" s="165" t="s">
        <v>417</v>
      </c>
      <c r="B43" s="189" t="s">
        <v>402</v>
      </c>
      <c r="C43" s="189"/>
      <c r="D43" s="169"/>
      <c r="E43" s="169"/>
      <c r="F43" s="169"/>
      <c r="G43" s="169"/>
      <c r="H43" s="169"/>
      <c r="I43" s="169"/>
      <c r="J43" s="169"/>
      <c r="K43" s="174">
        <v>15</v>
      </c>
      <c r="L43" s="174">
        <v>54</v>
      </c>
    </row>
    <row r="44" spans="1:12" ht="24.75" customHeight="1" thickBot="1" x14ac:dyDescent="0.3">
      <c r="A44" s="165" t="s">
        <v>438</v>
      </c>
      <c r="B44" s="169" t="s">
        <v>341</v>
      </c>
      <c r="C44" s="169"/>
      <c r="D44" s="169"/>
      <c r="E44" s="169"/>
      <c r="F44" s="169"/>
      <c r="G44" s="169"/>
      <c r="H44" s="169"/>
      <c r="I44" s="169"/>
      <c r="J44" s="169"/>
      <c r="K44" s="174">
        <v>15</v>
      </c>
      <c r="L44" s="174">
        <v>54</v>
      </c>
    </row>
    <row r="45" spans="1:12" ht="15.75" thickBot="1" x14ac:dyDescent="0.3">
      <c r="A45" s="165" t="s">
        <v>418</v>
      </c>
      <c r="B45" s="189" t="s">
        <v>403</v>
      </c>
      <c r="C45" s="189"/>
      <c r="D45" s="169"/>
      <c r="E45" s="169"/>
      <c r="F45" s="169"/>
      <c r="G45" s="169"/>
      <c r="H45" s="169"/>
      <c r="I45" s="169"/>
      <c r="J45" s="169"/>
      <c r="K45" s="174">
        <v>15</v>
      </c>
      <c r="L45" s="174">
        <v>54</v>
      </c>
    </row>
    <row r="46" spans="1:12" ht="15.75" thickBot="1" x14ac:dyDescent="0.3">
      <c r="A46" s="165" t="s">
        <v>419</v>
      </c>
      <c r="B46" s="189" t="s">
        <v>343</v>
      </c>
      <c r="C46" s="189"/>
      <c r="D46" s="169"/>
      <c r="E46" s="169"/>
      <c r="F46" s="169"/>
      <c r="G46" s="169"/>
      <c r="H46" s="169"/>
      <c r="I46" s="169"/>
      <c r="J46" s="169"/>
      <c r="K46" s="174">
        <v>15</v>
      </c>
      <c r="L46" s="174">
        <v>55</v>
      </c>
    </row>
    <row r="47" spans="1:12" ht="15.75" thickBot="1" x14ac:dyDescent="0.3">
      <c r="A47" s="170"/>
      <c r="B47" s="190" t="s">
        <v>404</v>
      </c>
      <c r="C47" s="190"/>
      <c r="D47" s="171"/>
      <c r="E47" s="171"/>
      <c r="F47" s="171"/>
      <c r="G47" s="171"/>
      <c r="H47" s="171"/>
      <c r="I47" s="171"/>
      <c r="J47" s="171"/>
      <c r="K47" s="178"/>
      <c r="L47" s="178"/>
    </row>
    <row r="48" spans="1:12" ht="15.75" thickBot="1" x14ac:dyDescent="0.3">
      <c r="A48" s="182">
        <v>5</v>
      </c>
      <c r="B48" s="194" t="s">
        <v>344</v>
      </c>
      <c r="C48" s="194"/>
      <c r="D48" s="183"/>
      <c r="E48" s="183"/>
      <c r="F48" s="183"/>
      <c r="G48" s="183"/>
      <c r="H48" s="183"/>
      <c r="I48" s="183"/>
      <c r="J48" s="183"/>
      <c r="K48" s="181"/>
      <c r="L48" s="181"/>
    </row>
    <row r="49" spans="1:12" ht="15.75" thickBot="1" x14ac:dyDescent="0.3">
      <c r="A49" s="168" t="s">
        <v>345</v>
      </c>
      <c r="B49" s="189" t="s">
        <v>405</v>
      </c>
      <c r="C49" s="189"/>
      <c r="D49" s="169"/>
      <c r="E49" s="169"/>
      <c r="F49" s="169"/>
      <c r="G49" s="169"/>
      <c r="H49" s="169"/>
      <c r="I49" s="169"/>
      <c r="J49" s="169"/>
      <c r="K49" s="174"/>
      <c r="L49" s="174"/>
    </row>
    <row r="50" spans="1:12" ht="15.75" thickBot="1" x14ac:dyDescent="0.3">
      <c r="A50" s="168"/>
      <c r="B50" s="189" t="s">
        <v>406</v>
      </c>
      <c r="C50" s="189"/>
      <c r="D50" s="169"/>
      <c r="E50" s="169"/>
      <c r="F50" s="169"/>
      <c r="G50" s="169"/>
      <c r="H50" s="169"/>
      <c r="I50" s="169"/>
      <c r="J50" s="169"/>
      <c r="K50" s="174">
        <v>16</v>
      </c>
      <c r="L50" s="174">
        <v>57</v>
      </c>
    </row>
    <row r="51" spans="1:12" ht="15.75" thickBot="1" x14ac:dyDescent="0.3">
      <c r="A51" s="168"/>
      <c r="B51" s="189" t="s">
        <v>407</v>
      </c>
      <c r="C51" s="189"/>
      <c r="D51" s="169"/>
      <c r="E51" s="169"/>
      <c r="F51" s="169"/>
      <c r="G51" s="169"/>
      <c r="H51" s="169"/>
      <c r="I51" s="169"/>
      <c r="J51" s="169"/>
      <c r="K51" s="174">
        <v>16</v>
      </c>
      <c r="L51" s="174">
        <v>58</v>
      </c>
    </row>
    <row r="52" spans="1:12" ht="15.75" thickBot="1" x14ac:dyDescent="0.3">
      <c r="A52" s="168" t="s">
        <v>420</v>
      </c>
      <c r="B52" s="189" t="s">
        <v>427</v>
      </c>
      <c r="C52" s="189"/>
      <c r="D52" s="169"/>
      <c r="E52" s="169"/>
      <c r="F52" s="169"/>
      <c r="G52" s="169"/>
      <c r="H52" s="169"/>
      <c r="I52" s="169"/>
      <c r="J52" s="169"/>
      <c r="K52" s="174">
        <v>17</v>
      </c>
      <c r="L52" s="174">
        <v>59</v>
      </c>
    </row>
    <row r="53" spans="1:12" ht="15.75" thickBot="1" x14ac:dyDescent="0.3">
      <c r="A53" s="168"/>
      <c r="B53" s="195" t="s">
        <v>432</v>
      </c>
      <c r="C53" s="195"/>
      <c r="D53" s="169"/>
      <c r="E53" s="169"/>
      <c r="F53" s="169"/>
      <c r="G53" s="169"/>
      <c r="H53" s="169"/>
      <c r="I53" s="169"/>
      <c r="J53" s="169"/>
      <c r="K53" s="174">
        <v>17</v>
      </c>
      <c r="L53" s="174">
        <v>59</v>
      </c>
    </row>
    <row r="54" spans="1:12" ht="15.75" thickBot="1" x14ac:dyDescent="0.3">
      <c r="A54" s="168"/>
      <c r="B54" s="195" t="s">
        <v>433</v>
      </c>
      <c r="C54" s="195"/>
      <c r="D54" s="169"/>
      <c r="E54" s="169"/>
      <c r="F54" s="169"/>
      <c r="G54" s="169"/>
      <c r="H54" s="169"/>
      <c r="I54" s="169"/>
      <c r="J54" s="169"/>
      <c r="K54" s="174">
        <v>17</v>
      </c>
      <c r="L54" s="174">
        <v>59</v>
      </c>
    </row>
    <row r="55" spans="1:12" ht="24" customHeight="1" thickBot="1" x14ac:dyDescent="0.3">
      <c r="A55" s="168"/>
      <c r="B55" s="195" t="s">
        <v>434</v>
      </c>
      <c r="C55" s="195"/>
      <c r="D55" s="169"/>
      <c r="E55" s="169"/>
      <c r="F55" s="169"/>
      <c r="G55" s="169"/>
      <c r="H55" s="169"/>
      <c r="I55" s="169"/>
      <c r="J55" s="169"/>
      <c r="K55" s="174">
        <v>17</v>
      </c>
      <c r="L55" s="174">
        <v>59</v>
      </c>
    </row>
    <row r="56" spans="1:12" ht="15.75" thickBot="1" x14ac:dyDescent="0.3">
      <c r="A56" s="168"/>
      <c r="B56" s="195" t="s">
        <v>435</v>
      </c>
      <c r="C56" s="195"/>
      <c r="D56" s="169"/>
      <c r="E56" s="169"/>
      <c r="F56" s="169"/>
      <c r="G56" s="169"/>
      <c r="H56" s="169"/>
      <c r="I56" s="169"/>
      <c r="J56" s="169"/>
      <c r="K56" s="174">
        <v>17</v>
      </c>
      <c r="L56" s="174">
        <v>59</v>
      </c>
    </row>
    <row r="57" spans="1:12" ht="24" customHeight="1" thickBot="1" x14ac:dyDescent="0.3">
      <c r="A57" s="168"/>
      <c r="B57" s="195" t="s">
        <v>436</v>
      </c>
      <c r="C57" s="195"/>
      <c r="D57" s="169"/>
      <c r="E57" s="169"/>
      <c r="F57" s="169"/>
      <c r="G57" s="169"/>
      <c r="H57" s="169"/>
      <c r="I57" s="169"/>
      <c r="J57" s="169"/>
      <c r="K57" s="174">
        <v>17</v>
      </c>
      <c r="L57" s="174">
        <v>59</v>
      </c>
    </row>
    <row r="58" spans="1:12" ht="27" customHeight="1" thickBot="1" x14ac:dyDescent="0.3">
      <c r="A58" s="168" t="s">
        <v>421</v>
      </c>
      <c r="B58" s="189" t="s">
        <v>426</v>
      </c>
      <c r="C58" s="189"/>
      <c r="D58" s="169"/>
      <c r="E58" s="169"/>
      <c r="F58" s="169"/>
      <c r="G58" s="169"/>
      <c r="H58" s="169"/>
      <c r="I58" s="169"/>
      <c r="J58" s="169"/>
      <c r="K58" s="174">
        <v>18</v>
      </c>
      <c r="L58" s="174">
        <v>60</v>
      </c>
    </row>
    <row r="59" spans="1:12" ht="15.75" thickBot="1" x14ac:dyDescent="0.3">
      <c r="A59" s="168" t="s">
        <v>422</v>
      </c>
      <c r="B59" s="189" t="s">
        <v>437</v>
      </c>
      <c r="C59" s="189"/>
      <c r="D59" s="169"/>
      <c r="E59" s="169"/>
      <c r="F59" s="169"/>
      <c r="G59" s="169"/>
      <c r="H59" s="169"/>
      <c r="I59" s="169"/>
      <c r="J59" s="169"/>
      <c r="K59" s="174">
        <v>8</v>
      </c>
      <c r="L59" s="174">
        <v>17</v>
      </c>
    </row>
    <row r="60" spans="1:12" ht="15.75" thickBot="1" x14ac:dyDescent="0.3">
      <c r="A60" s="170"/>
      <c r="B60" s="190" t="s">
        <v>408</v>
      </c>
      <c r="C60" s="190"/>
      <c r="D60" s="171"/>
      <c r="E60" s="171"/>
      <c r="F60" s="171"/>
      <c r="G60" s="171"/>
      <c r="H60" s="171"/>
      <c r="I60" s="171"/>
      <c r="J60" s="178"/>
      <c r="K60" s="178"/>
      <c r="L60" s="178"/>
    </row>
    <row r="61" spans="1:12" ht="15.75" thickBot="1" x14ac:dyDescent="0.3">
      <c r="A61" s="182">
        <v>6</v>
      </c>
      <c r="B61" s="194" t="s">
        <v>431</v>
      </c>
      <c r="C61" s="194"/>
      <c r="D61" s="183"/>
      <c r="E61" s="183"/>
      <c r="F61" s="183"/>
      <c r="G61" s="183"/>
      <c r="H61" s="183"/>
      <c r="I61" s="183"/>
      <c r="J61" s="183"/>
      <c r="K61" s="181"/>
      <c r="L61" s="181"/>
    </row>
    <row r="62" spans="1:12" ht="15.75" thickBot="1" x14ac:dyDescent="0.3">
      <c r="A62" s="168" t="s">
        <v>346</v>
      </c>
      <c r="B62" s="189" t="s">
        <v>429</v>
      </c>
      <c r="C62" s="189"/>
      <c r="D62" s="169"/>
      <c r="E62" s="169"/>
      <c r="F62" s="169"/>
      <c r="G62" s="169"/>
      <c r="H62" s="169"/>
      <c r="I62" s="169"/>
      <c r="J62" s="169"/>
      <c r="K62" s="174">
        <v>19</v>
      </c>
      <c r="L62" s="174">
        <v>61</v>
      </c>
    </row>
    <row r="63" spans="1:12" ht="15.75" thickBot="1" x14ac:dyDescent="0.3">
      <c r="A63" s="168" t="s">
        <v>423</v>
      </c>
      <c r="B63" s="189" t="s">
        <v>428</v>
      </c>
      <c r="C63" s="189"/>
      <c r="D63" s="169"/>
      <c r="E63" s="169"/>
      <c r="F63" s="169"/>
      <c r="G63" s="169"/>
      <c r="H63" s="169"/>
      <c r="I63" s="169"/>
      <c r="J63" s="169"/>
      <c r="K63" s="174">
        <v>19</v>
      </c>
      <c r="L63" s="174">
        <v>62</v>
      </c>
    </row>
    <row r="64" spans="1:12" ht="15.75" thickBot="1" x14ac:dyDescent="0.3">
      <c r="A64" s="170"/>
      <c r="B64" s="190" t="s">
        <v>409</v>
      </c>
      <c r="C64" s="190"/>
      <c r="D64" s="171"/>
      <c r="E64" s="171"/>
      <c r="F64" s="171"/>
      <c r="G64" s="171"/>
      <c r="H64" s="171"/>
      <c r="I64" s="171"/>
      <c r="J64" s="171"/>
      <c r="K64" s="171"/>
      <c r="L64" s="171"/>
    </row>
    <row r="65" spans="1:12" ht="15.75" thickBot="1" x14ac:dyDescent="0.3">
      <c r="A65" s="182" t="s">
        <v>424</v>
      </c>
      <c r="B65" s="194" t="s">
        <v>344</v>
      </c>
      <c r="C65" s="194"/>
      <c r="D65" s="183"/>
      <c r="E65" s="183"/>
      <c r="F65" s="183"/>
      <c r="G65" s="183"/>
      <c r="H65" s="183"/>
      <c r="I65" s="183"/>
      <c r="J65" s="183"/>
      <c r="K65" s="181"/>
      <c r="L65" s="181"/>
    </row>
    <row r="66" spans="1:12" ht="15.75" thickBot="1" x14ac:dyDescent="0.3">
      <c r="A66" s="168" t="s">
        <v>347</v>
      </c>
      <c r="B66" s="189" t="s">
        <v>430</v>
      </c>
      <c r="C66" s="189"/>
      <c r="D66" s="169"/>
      <c r="E66" s="169"/>
      <c r="F66" s="169"/>
      <c r="G66" s="169"/>
      <c r="H66" s="169"/>
      <c r="I66" s="169"/>
      <c r="J66" s="169"/>
      <c r="K66" s="174"/>
      <c r="L66" s="174"/>
    </row>
    <row r="67" spans="1:12" ht="15.75" thickBot="1" x14ac:dyDescent="0.3">
      <c r="A67" s="170"/>
      <c r="B67" s="190" t="s">
        <v>425</v>
      </c>
      <c r="C67" s="190"/>
      <c r="D67" s="171"/>
      <c r="E67" s="171"/>
      <c r="F67" s="171"/>
      <c r="G67" s="171"/>
      <c r="H67" s="171"/>
      <c r="I67" s="171"/>
      <c r="J67" s="171"/>
      <c r="K67" s="171"/>
      <c r="L67" s="171"/>
    </row>
    <row r="68" spans="1:12" ht="15.75" thickBot="1" x14ac:dyDescent="0.3">
      <c r="A68" s="184"/>
      <c r="B68" s="185" t="s">
        <v>348</v>
      </c>
      <c r="C68" s="186" t="s">
        <v>412</v>
      </c>
      <c r="D68" s="187"/>
      <c r="E68" s="187"/>
      <c r="F68" s="187"/>
      <c r="G68" s="187"/>
      <c r="H68" s="187"/>
      <c r="I68" s="187"/>
      <c r="J68" s="187"/>
      <c r="K68" s="188"/>
      <c r="L68" s="188"/>
    </row>
    <row r="69" spans="1:12" x14ac:dyDescent="0.25">
      <c r="A69" s="167"/>
      <c r="B69"/>
      <c r="C69"/>
      <c r="D69"/>
      <c r="E69"/>
      <c r="F69"/>
      <c r="G69"/>
      <c r="H69"/>
      <c r="I69"/>
      <c r="J69"/>
    </row>
    <row r="70" spans="1:12" x14ac:dyDescent="0.25">
      <c r="A70" s="167"/>
      <c r="B70"/>
      <c r="C70"/>
      <c r="D70"/>
      <c r="E70"/>
      <c r="F70"/>
      <c r="G70"/>
      <c r="H70"/>
      <c r="I70"/>
      <c r="J70"/>
    </row>
    <row r="71" spans="1:12" x14ac:dyDescent="0.25">
      <c r="A71" s="167"/>
      <c r="B71"/>
      <c r="C71"/>
      <c r="D71"/>
      <c r="E71"/>
      <c r="F71"/>
      <c r="G71"/>
      <c r="H71"/>
      <c r="I71"/>
      <c r="J71"/>
    </row>
    <row r="72" spans="1:12" x14ac:dyDescent="0.25">
      <c r="A72" s="163" t="s">
        <v>349</v>
      </c>
      <c r="B72" s="151" t="s">
        <v>350</v>
      </c>
      <c r="C72" s="152" t="s">
        <v>351</v>
      </c>
    </row>
    <row r="73" spans="1:12" x14ac:dyDescent="0.25">
      <c r="A73" s="164" t="s">
        <v>352</v>
      </c>
      <c r="B73" s="150" t="s">
        <v>353</v>
      </c>
      <c r="C73" s="154">
        <f>J68</f>
        <v>0</v>
      </c>
    </row>
    <row r="74" spans="1:12" x14ac:dyDescent="0.25">
      <c r="A74" s="164" t="s">
        <v>354</v>
      </c>
      <c r="B74" s="153" t="s">
        <v>355</v>
      </c>
      <c r="C74" s="155">
        <f>I68</f>
        <v>0</v>
      </c>
    </row>
    <row r="75" spans="1:12" x14ac:dyDescent="0.25">
      <c r="A75" s="164" t="s">
        <v>356</v>
      </c>
      <c r="B75" s="153" t="s">
        <v>357</v>
      </c>
      <c r="C75" s="155">
        <f>F68</f>
        <v>0</v>
      </c>
    </row>
    <row r="76" spans="1:12" x14ac:dyDescent="0.25">
      <c r="A76" s="164" t="s">
        <v>358</v>
      </c>
      <c r="B76" s="150" t="s">
        <v>359</v>
      </c>
      <c r="C76" s="154">
        <f>SUM(C77:C78)</f>
        <v>0</v>
      </c>
    </row>
    <row r="77" spans="1:12" x14ac:dyDescent="0.25">
      <c r="A77" s="164" t="s">
        <v>360</v>
      </c>
      <c r="B77" s="153" t="s">
        <v>361</v>
      </c>
      <c r="C77" s="156"/>
    </row>
    <row r="78" spans="1:12" ht="25.5" x14ac:dyDescent="0.25">
      <c r="A78" s="164" t="s">
        <v>362</v>
      </c>
      <c r="B78" s="153" t="s">
        <v>363</v>
      </c>
      <c r="C78" s="155"/>
    </row>
    <row r="79" spans="1:12" ht="21.75" customHeight="1" x14ac:dyDescent="0.25">
      <c r="A79" s="164" t="s">
        <v>364</v>
      </c>
      <c r="B79" s="150" t="s">
        <v>365</v>
      </c>
      <c r="C79" s="154">
        <f>C73-C76</f>
        <v>0</v>
      </c>
    </row>
  </sheetData>
  <mergeCells count="69">
    <mergeCell ref="A1:I1"/>
    <mergeCell ref="B13:C13"/>
    <mergeCell ref="B6:C6"/>
    <mergeCell ref="I4:I5"/>
    <mergeCell ref="J4:J5"/>
    <mergeCell ref="A4:A5"/>
    <mergeCell ref="B4:C5"/>
    <mergeCell ref="B8:C8"/>
    <mergeCell ref="B9:C9"/>
    <mergeCell ref="B10:C10"/>
    <mergeCell ref="B11:C11"/>
    <mergeCell ref="B12:C12"/>
    <mergeCell ref="B25:C25"/>
    <mergeCell ref="B14:C14"/>
    <mergeCell ref="B15:C15"/>
    <mergeCell ref="B16:C16"/>
    <mergeCell ref="B17:C17"/>
    <mergeCell ref="B18:C18"/>
    <mergeCell ref="B19:C19"/>
    <mergeCell ref="B20:C20"/>
    <mergeCell ref="B21:C21"/>
    <mergeCell ref="B22:C22"/>
    <mergeCell ref="B23:C23"/>
    <mergeCell ref="B24:C24"/>
    <mergeCell ref="B37:C37"/>
    <mergeCell ref="B26:C26"/>
    <mergeCell ref="B27:C27"/>
    <mergeCell ref="B28:C28"/>
    <mergeCell ref="B29:C29"/>
    <mergeCell ref="B30:C30"/>
    <mergeCell ref="B31:C31"/>
    <mergeCell ref="B32:C32"/>
    <mergeCell ref="B33:C33"/>
    <mergeCell ref="B34:C34"/>
    <mergeCell ref="B35:C35"/>
    <mergeCell ref="B36:C36"/>
    <mergeCell ref="B50:C50"/>
    <mergeCell ref="B38:C38"/>
    <mergeCell ref="B39:C39"/>
    <mergeCell ref="B40:C40"/>
    <mergeCell ref="B41:C41"/>
    <mergeCell ref="B42:C42"/>
    <mergeCell ref="B43:C43"/>
    <mergeCell ref="B45:C45"/>
    <mergeCell ref="B46:C46"/>
    <mergeCell ref="B47:C47"/>
    <mergeCell ref="B48:C48"/>
    <mergeCell ref="B49:C49"/>
    <mergeCell ref="B52:C52"/>
    <mergeCell ref="B53:C53"/>
    <mergeCell ref="B54:C54"/>
    <mergeCell ref="B55:C55"/>
    <mergeCell ref="B56:C56"/>
    <mergeCell ref="B66:C66"/>
    <mergeCell ref="B67:C67"/>
    <mergeCell ref="D4:E4"/>
    <mergeCell ref="F4:F5"/>
    <mergeCell ref="G4:H4"/>
    <mergeCell ref="B7:C7"/>
    <mergeCell ref="B63:C63"/>
    <mergeCell ref="B64:C64"/>
    <mergeCell ref="B65:C65"/>
    <mergeCell ref="B57:C57"/>
    <mergeCell ref="B58:C58"/>
    <mergeCell ref="B59:C59"/>
    <mergeCell ref="B60:C60"/>
    <mergeCell ref="B61:C61"/>
    <mergeCell ref="B62:C62"/>
    <mergeCell ref="B51:C5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1"/>
  <sheetViews>
    <sheetView tabSelected="1" topLeftCell="A16" workbookViewId="0">
      <selection activeCell="E93" sqref="E93"/>
    </sheetView>
  </sheetViews>
  <sheetFormatPr defaultColWidth="9.140625" defaultRowHeight="12.75" x14ac:dyDescent="0.25"/>
  <cols>
    <col min="1" max="1" width="59.140625" style="97" customWidth="1"/>
    <col min="2" max="2" width="15.28515625" style="98" customWidth="1"/>
    <col min="3" max="3" width="17.85546875" style="98" customWidth="1"/>
    <col min="4" max="4" width="12.85546875" style="98" customWidth="1"/>
    <col min="5" max="16384" width="9.140625" style="71"/>
  </cols>
  <sheetData>
    <row r="1" spans="1:4" s="68" customFormat="1" ht="15" x14ac:dyDescent="0.25">
      <c r="A1" s="91" t="s">
        <v>72</v>
      </c>
      <c r="B1" s="67"/>
      <c r="C1" s="67"/>
      <c r="D1" s="67"/>
    </row>
    <row r="2" spans="1:4" s="68" customFormat="1" x14ac:dyDescent="0.25">
      <c r="A2" s="92"/>
      <c r="B2" s="67"/>
      <c r="C2" s="67"/>
      <c r="D2" s="67"/>
    </row>
    <row r="3" spans="1:4" s="68" customFormat="1" ht="43.5" customHeight="1" x14ac:dyDescent="0.25">
      <c r="A3" s="219" t="s">
        <v>170</v>
      </c>
      <c r="B3" s="219"/>
      <c r="C3" s="219"/>
      <c r="D3" s="219"/>
    </row>
    <row r="4" spans="1:4" s="68" customFormat="1" x14ac:dyDescent="0.25">
      <c r="A4" s="93"/>
      <c r="B4" s="93"/>
      <c r="C4" s="93"/>
      <c r="D4" s="93"/>
    </row>
    <row r="5" spans="1:4" x14ac:dyDescent="0.25">
      <c r="A5" s="69"/>
      <c r="B5" s="70">
        <v>2019</v>
      </c>
      <c r="C5" s="70">
        <v>2020</v>
      </c>
      <c r="D5" s="70">
        <v>2021</v>
      </c>
    </row>
    <row r="6" spans="1:4" s="73" customFormat="1" x14ac:dyDescent="0.25">
      <c r="A6" s="69" t="s">
        <v>74</v>
      </c>
      <c r="B6" s="72"/>
      <c r="C6" s="72"/>
      <c r="D6" s="72"/>
    </row>
    <row r="7" spans="1:4" x14ac:dyDescent="0.25">
      <c r="A7" s="74" t="s">
        <v>75</v>
      </c>
      <c r="B7" s="75">
        <v>0</v>
      </c>
      <c r="C7" s="75">
        <v>0</v>
      </c>
      <c r="D7" s="75">
        <v>0</v>
      </c>
    </row>
    <row r="8" spans="1:4" x14ac:dyDescent="0.25">
      <c r="A8" s="76" t="s">
        <v>76</v>
      </c>
      <c r="B8" s="76"/>
      <c r="C8" s="76"/>
      <c r="D8" s="76"/>
    </row>
    <row r="9" spans="1:4" x14ac:dyDescent="0.25">
      <c r="A9" s="74" t="s">
        <v>171</v>
      </c>
      <c r="B9" s="75">
        <v>0</v>
      </c>
      <c r="C9" s="75">
        <v>0</v>
      </c>
      <c r="D9" s="75">
        <v>0</v>
      </c>
    </row>
    <row r="10" spans="1:4" x14ac:dyDescent="0.25">
      <c r="A10" s="74" t="s">
        <v>172</v>
      </c>
      <c r="B10" s="75">
        <v>0</v>
      </c>
      <c r="C10" s="75">
        <v>0</v>
      </c>
      <c r="D10" s="75">
        <v>0</v>
      </c>
    </row>
    <row r="11" spans="1:4" x14ac:dyDescent="0.25">
      <c r="A11" s="74" t="s">
        <v>173</v>
      </c>
      <c r="B11" s="75">
        <v>0</v>
      </c>
      <c r="C11" s="75">
        <v>0</v>
      </c>
      <c r="D11" s="75">
        <v>0</v>
      </c>
    </row>
    <row r="12" spans="1:4" x14ac:dyDescent="0.25">
      <c r="A12" s="74" t="s">
        <v>174</v>
      </c>
      <c r="B12" s="75">
        <v>0</v>
      </c>
      <c r="C12" s="75">
        <v>0</v>
      </c>
      <c r="D12" s="75">
        <v>0</v>
      </c>
    </row>
    <row r="13" spans="1:4" x14ac:dyDescent="0.25">
      <c r="A13" s="74" t="s">
        <v>175</v>
      </c>
      <c r="B13" s="75">
        <v>0</v>
      </c>
      <c r="C13" s="75">
        <v>0</v>
      </c>
      <c r="D13" s="75">
        <v>0</v>
      </c>
    </row>
    <row r="14" spans="1:4" x14ac:dyDescent="0.25">
      <c r="A14" s="74" t="s">
        <v>176</v>
      </c>
      <c r="B14" s="75">
        <v>0</v>
      </c>
      <c r="C14" s="75">
        <v>0</v>
      </c>
      <c r="D14" s="75">
        <v>0</v>
      </c>
    </row>
    <row r="15" spans="1:4" x14ac:dyDescent="0.25">
      <c r="A15" s="74" t="s">
        <v>177</v>
      </c>
      <c r="B15" s="75">
        <v>0</v>
      </c>
      <c r="C15" s="75">
        <v>0</v>
      </c>
      <c r="D15" s="75">
        <v>0</v>
      </c>
    </row>
    <row r="16" spans="1:4" x14ac:dyDescent="0.25">
      <c r="A16" s="74" t="s">
        <v>77</v>
      </c>
      <c r="B16" s="80">
        <f>SUM(B9:B15)</f>
        <v>0</v>
      </c>
      <c r="C16" s="80">
        <f t="shared" ref="C16:D16" si="0">SUM(C9:C15)</f>
        <v>0</v>
      </c>
      <c r="D16" s="80">
        <f t="shared" si="0"/>
        <v>0</v>
      </c>
    </row>
    <row r="17" spans="1:4" x14ac:dyDescent="0.25">
      <c r="A17" s="74" t="s">
        <v>78</v>
      </c>
      <c r="B17" s="75">
        <v>0</v>
      </c>
      <c r="C17" s="75">
        <v>0</v>
      </c>
      <c r="D17" s="75">
        <v>0</v>
      </c>
    </row>
    <row r="18" spans="1:4" x14ac:dyDescent="0.25">
      <c r="A18" s="78" t="s">
        <v>79</v>
      </c>
      <c r="B18" s="81">
        <f>SUM(B7+B16+B17)</f>
        <v>0</v>
      </c>
      <c r="C18" s="81">
        <f>SUM(C7+C16+C17)</f>
        <v>0</v>
      </c>
      <c r="D18" s="81">
        <f t="shared" ref="D18" si="1">SUM(D7+D16+D17)</f>
        <v>0</v>
      </c>
    </row>
    <row r="19" spans="1:4" s="73" customFormat="1" x14ac:dyDescent="0.25">
      <c r="A19" s="78" t="s">
        <v>80</v>
      </c>
      <c r="B19" s="79"/>
      <c r="C19" s="79"/>
      <c r="D19" s="79"/>
    </row>
    <row r="20" spans="1:4" x14ac:dyDescent="0.25">
      <c r="A20" s="74" t="s">
        <v>81</v>
      </c>
      <c r="B20" s="76"/>
      <c r="C20" s="76"/>
      <c r="D20" s="76"/>
    </row>
    <row r="21" spans="1:4" x14ac:dyDescent="0.25">
      <c r="A21" s="74" t="s">
        <v>82</v>
      </c>
      <c r="B21" s="75">
        <v>0</v>
      </c>
      <c r="C21" s="75">
        <v>0</v>
      </c>
      <c r="D21" s="75">
        <v>0</v>
      </c>
    </row>
    <row r="22" spans="1:4" x14ac:dyDescent="0.25">
      <c r="A22" s="74" t="s">
        <v>83</v>
      </c>
      <c r="B22" s="75">
        <v>0</v>
      </c>
      <c r="C22" s="75">
        <v>0</v>
      </c>
      <c r="D22" s="75">
        <v>0</v>
      </c>
    </row>
    <row r="23" spans="1:4" x14ac:dyDescent="0.25">
      <c r="A23" s="74" t="s">
        <v>84</v>
      </c>
      <c r="B23" s="75">
        <v>0</v>
      </c>
      <c r="C23" s="75">
        <v>0</v>
      </c>
      <c r="D23" s="75">
        <v>0</v>
      </c>
    </row>
    <row r="24" spans="1:4" x14ac:dyDescent="0.25">
      <c r="A24" s="74" t="s">
        <v>85</v>
      </c>
      <c r="B24" s="75">
        <v>0</v>
      </c>
      <c r="C24" s="75">
        <v>0</v>
      </c>
      <c r="D24" s="75">
        <v>0</v>
      </c>
    </row>
    <row r="25" spans="1:4" s="73" customFormat="1" x14ac:dyDescent="0.25">
      <c r="A25" s="74" t="s">
        <v>86</v>
      </c>
      <c r="B25" s="80">
        <f>SUM(B21:B24)</f>
        <v>0</v>
      </c>
      <c r="C25" s="80">
        <f t="shared" ref="C25:D25" si="2">SUM(C21:C24)</f>
        <v>0</v>
      </c>
      <c r="D25" s="80">
        <f t="shared" si="2"/>
        <v>0</v>
      </c>
    </row>
    <row r="26" spans="1:4" x14ac:dyDescent="0.25">
      <c r="A26" s="74" t="s">
        <v>87</v>
      </c>
      <c r="B26" s="75">
        <v>0</v>
      </c>
      <c r="C26" s="75">
        <v>0</v>
      </c>
      <c r="D26" s="75">
        <v>0</v>
      </c>
    </row>
    <row r="27" spans="1:4" x14ac:dyDescent="0.25">
      <c r="A27" s="74" t="s">
        <v>178</v>
      </c>
      <c r="B27" s="75">
        <v>0</v>
      </c>
      <c r="C27" s="75">
        <v>0</v>
      </c>
      <c r="D27" s="75">
        <v>0</v>
      </c>
    </row>
    <row r="28" spans="1:4" x14ac:dyDescent="0.25">
      <c r="A28" s="74" t="s">
        <v>88</v>
      </c>
      <c r="B28" s="75">
        <v>0</v>
      </c>
      <c r="C28" s="75">
        <v>0</v>
      </c>
      <c r="D28" s="75">
        <v>0</v>
      </c>
    </row>
    <row r="29" spans="1:4" s="73" customFormat="1" x14ac:dyDescent="0.25">
      <c r="A29" s="78" t="s">
        <v>89</v>
      </c>
      <c r="B29" s="81">
        <f>SUM(B26:B28)+B25</f>
        <v>0</v>
      </c>
      <c r="C29" s="81">
        <f>SUM(C26:C28)+C25</f>
        <v>0</v>
      </c>
      <c r="D29" s="81">
        <f t="shared" ref="D29" si="3">SUM(D26:D28)+D25</f>
        <v>0</v>
      </c>
    </row>
    <row r="30" spans="1:4" s="73" customFormat="1" x14ac:dyDescent="0.25">
      <c r="A30" s="78" t="s">
        <v>90</v>
      </c>
      <c r="B30" s="77">
        <f>B31+B32</f>
        <v>0</v>
      </c>
      <c r="C30" s="77">
        <f t="shared" ref="C30:D30" si="4">C31+C32</f>
        <v>0</v>
      </c>
      <c r="D30" s="77">
        <f t="shared" si="4"/>
        <v>0</v>
      </c>
    </row>
    <row r="31" spans="1:4" s="73" customFormat="1" x14ac:dyDescent="0.25">
      <c r="A31" s="74" t="s">
        <v>91</v>
      </c>
      <c r="B31" s="75">
        <v>0</v>
      </c>
      <c r="C31" s="75">
        <v>0</v>
      </c>
      <c r="D31" s="75">
        <v>0</v>
      </c>
    </row>
    <row r="32" spans="1:4" s="73" customFormat="1" x14ac:dyDescent="0.25">
      <c r="A32" s="74" t="s">
        <v>92</v>
      </c>
      <c r="B32" s="75">
        <v>0</v>
      </c>
      <c r="C32" s="75">
        <v>0</v>
      </c>
      <c r="D32" s="75">
        <v>0</v>
      </c>
    </row>
    <row r="33" spans="1:4" s="73" customFormat="1" x14ac:dyDescent="0.25">
      <c r="A33" s="79" t="s">
        <v>93</v>
      </c>
      <c r="B33" s="79"/>
      <c r="C33" s="79"/>
      <c r="D33" s="79"/>
    </row>
    <row r="34" spans="1:4" ht="25.5" x14ac:dyDescent="0.25">
      <c r="A34" s="74" t="s">
        <v>94</v>
      </c>
      <c r="B34" s="75">
        <v>0</v>
      </c>
      <c r="C34" s="75">
        <v>0</v>
      </c>
      <c r="D34" s="75">
        <v>0</v>
      </c>
    </row>
    <row r="35" spans="1:4" x14ac:dyDescent="0.25">
      <c r="A35" s="74" t="s">
        <v>95</v>
      </c>
      <c r="B35" s="75">
        <v>0</v>
      </c>
      <c r="C35" s="75">
        <v>0</v>
      </c>
      <c r="D35" s="75">
        <v>0</v>
      </c>
    </row>
    <row r="36" spans="1:4" x14ac:dyDescent="0.25">
      <c r="A36" s="74" t="s">
        <v>96</v>
      </c>
      <c r="B36" s="75">
        <v>0</v>
      </c>
      <c r="C36" s="75">
        <v>0</v>
      </c>
      <c r="D36" s="75">
        <v>0</v>
      </c>
    </row>
    <row r="37" spans="1:4" x14ac:dyDescent="0.25">
      <c r="A37" s="74" t="s">
        <v>97</v>
      </c>
      <c r="B37" s="75">
        <v>0</v>
      </c>
      <c r="C37" s="75">
        <v>0</v>
      </c>
      <c r="D37" s="75">
        <v>0</v>
      </c>
    </row>
    <row r="38" spans="1:4" x14ac:dyDescent="0.25">
      <c r="A38" s="74" t="s">
        <v>98</v>
      </c>
      <c r="B38" s="75">
        <v>0</v>
      </c>
      <c r="C38" s="75">
        <v>0</v>
      </c>
      <c r="D38" s="75">
        <v>0</v>
      </c>
    </row>
    <row r="39" spans="1:4" x14ac:dyDescent="0.25">
      <c r="A39" s="74" t="s">
        <v>99</v>
      </c>
      <c r="B39" s="75">
        <v>0</v>
      </c>
      <c r="C39" s="75">
        <v>0</v>
      </c>
      <c r="D39" s="75">
        <v>0</v>
      </c>
    </row>
    <row r="40" spans="1:4" ht="25.5" x14ac:dyDescent="0.25">
      <c r="A40" s="74" t="s">
        <v>100</v>
      </c>
      <c r="B40" s="75">
        <v>0</v>
      </c>
      <c r="C40" s="75">
        <v>0</v>
      </c>
      <c r="D40" s="75">
        <v>0</v>
      </c>
    </row>
    <row r="41" spans="1:4" ht="25.5" x14ac:dyDescent="0.25">
      <c r="A41" s="74" t="s">
        <v>101</v>
      </c>
      <c r="B41" s="75">
        <v>0</v>
      </c>
      <c r="C41" s="75">
        <v>0</v>
      </c>
      <c r="D41" s="75">
        <v>0</v>
      </c>
    </row>
    <row r="42" spans="1:4" x14ac:dyDescent="0.25">
      <c r="A42" s="78" t="s">
        <v>102</v>
      </c>
      <c r="B42" s="81">
        <f>SUM(B34:B41)</f>
        <v>0</v>
      </c>
      <c r="C42" s="81">
        <f>SUM(C34:C41)</f>
        <v>0</v>
      </c>
      <c r="D42" s="81">
        <f>SUM(D34:D41)</f>
        <v>0</v>
      </c>
    </row>
    <row r="43" spans="1:4" s="73" customFormat="1" x14ac:dyDescent="0.25">
      <c r="A43" s="78" t="s">
        <v>103</v>
      </c>
      <c r="B43" s="81">
        <f>B29+B31-B42-B58-B61-B64</f>
        <v>0</v>
      </c>
      <c r="C43" s="81">
        <f>C29+C31-C42-C58-C61-C64</f>
        <v>0</v>
      </c>
      <c r="D43" s="81">
        <f t="shared" ref="D43" si="5">D29+D31-D42-D58-D61-D64</f>
        <v>0</v>
      </c>
    </row>
    <row r="44" spans="1:4" s="73" customFormat="1" x14ac:dyDescent="0.25">
      <c r="A44" s="78" t="s">
        <v>104</v>
      </c>
      <c r="B44" s="82">
        <f>B18+B43+B32</f>
        <v>0</v>
      </c>
      <c r="C44" s="82">
        <f t="shared" ref="C44:D44" si="6">C18+C43+C32</f>
        <v>0</v>
      </c>
      <c r="D44" s="82">
        <f t="shared" si="6"/>
        <v>0</v>
      </c>
    </row>
    <row r="45" spans="1:4" x14ac:dyDescent="0.25">
      <c r="A45" s="79" t="s">
        <v>105</v>
      </c>
      <c r="B45" s="79"/>
      <c r="C45" s="79"/>
      <c r="D45" s="79"/>
    </row>
    <row r="46" spans="1:4" ht="25.5" x14ac:dyDescent="0.25">
      <c r="A46" s="74" t="s">
        <v>179</v>
      </c>
      <c r="B46" s="75">
        <v>0</v>
      </c>
      <c r="C46" s="75">
        <v>0</v>
      </c>
      <c r="D46" s="75">
        <v>0</v>
      </c>
    </row>
    <row r="47" spans="1:4" x14ac:dyDescent="0.25">
      <c r="A47" s="74" t="s">
        <v>95</v>
      </c>
      <c r="B47" s="75">
        <v>0</v>
      </c>
      <c r="C47" s="75">
        <v>0</v>
      </c>
      <c r="D47" s="75">
        <v>0</v>
      </c>
    </row>
    <row r="48" spans="1:4" x14ac:dyDescent="0.25">
      <c r="A48" s="74" t="s">
        <v>96</v>
      </c>
      <c r="B48" s="75">
        <v>0</v>
      </c>
      <c r="C48" s="75">
        <v>0</v>
      </c>
      <c r="D48" s="75">
        <v>0</v>
      </c>
    </row>
    <row r="49" spans="1:4" x14ac:dyDescent="0.25">
      <c r="A49" s="74" t="s">
        <v>97</v>
      </c>
      <c r="B49" s="75">
        <v>0</v>
      </c>
      <c r="C49" s="75">
        <v>0</v>
      </c>
      <c r="D49" s="75">
        <v>0</v>
      </c>
    </row>
    <row r="50" spans="1:4" x14ac:dyDescent="0.25">
      <c r="A50" s="74" t="s">
        <v>106</v>
      </c>
      <c r="B50" s="75">
        <v>0</v>
      </c>
      <c r="C50" s="75">
        <v>0</v>
      </c>
      <c r="D50" s="75">
        <v>0</v>
      </c>
    </row>
    <row r="51" spans="1:4" x14ac:dyDescent="0.25">
      <c r="A51" s="74" t="s">
        <v>107</v>
      </c>
      <c r="B51" s="75">
        <v>0</v>
      </c>
      <c r="C51" s="75">
        <v>0</v>
      </c>
      <c r="D51" s="75">
        <v>0</v>
      </c>
    </row>
    <row r="52" spans="1:4" ht="25.5" x14ac:dyDescent="0.25">
      <c r="A52" s="74" t="s">
        <v>100</v>
      </c>
      <c r="B52" s="75">
        <v>0</v>
      </c>
      <c r="C52" s="75">
        <v>0</v>
      </c>
      <c r="D52" s="75">
        <v>0</v>
      </c>
    </row>
    <row r="53" spans="1:4" ht="25.5" x14ac:dyDescent="0.25">
      <c r="A53" s="74" t="s">
        <v>108</v>
      </c>
      <c r="B53" s="75">
        <v>0</v>
      </c>
      <c r="C53" s="75">
        <v>0</v>
      </c>
      <c r="D53" s="75">
        <v>0</v>
      </c>
    </row>
    <row r="54" spans="1:4" s="73" customFormat="1" x14ac:dyDescent="0.25">
      <c r="A54" s="78" t="s">
        <v>109</v>
      </c>
      <c r="B54" s="81">
        <f>SUM(B46:B53)</f>
        <v>0</v>
      </c>
      <c r="C54" s="81">
        <f t="shared" ref="C54:D54" si="7">SUM(C46:C53)</f>
        <v>0</v>
      </c>
      <c r="D54" s="81">
        <f t="shared" si="7"/>
        <v>0</v>
      </c>
    </row>
    <row r="55" spans="1:4" s="73" customFormat="1" x14ac:dyDescent="0.25">
      <c r="A55" s="78" t="s">
        <v>110</v>
      </c>
      <c r="B55" s="75">
        <v>0</v>
      </c>
      <c r="C55" s="75">
        <v>0</v>
      </c>
      <c r="D55" s="75">
        <v>0</v>
      </c>
    </row>
    <row r="56" spans="1:4" s="73" customFormat="1" x14ac:dyDescent="0.25">
      <c r="A56" s="78" t="s">
        <v>111</v>
      </c>
      <c r="B56" s="83">
        <f>B57+B60+B63+B66</f>
        <v>0</v>
      </c>
      <c r="C56" s="83">
        <f>C57+C60+C63+C66</f>
        <v>0</v>
      </c>
      <c r="D56" s="83">
        <f t="shared" ref="D56" si="8">D57+D60+D63+D66</f>
        <v>0</v>
      </c>
    </row>
    <row r="57" spans="1:4" s="73" customFormat="1" x14ac:dyDescent="0.25">
      <c r="A57" s="74" t="s">
        <v>112</v>
      </c>
      <c r="B57" s="83">
        <f>B58+B59</f>
        <v>0</v>
      </c>
      <c r="C57" s="83">
        <f t="shared" ref="C57:D57" si="9">C58+C59</f>
        <v>0</v>
      </c>
      <c r="D57" s="83">
        <f t="shared" si="9"/>
        <v>0</v>
      </c>
    </row>
    <row r="58" spans="1:4" s="73" customFormat="1" x14ac:dyDescent="0.25">
      <c r="A58" s="74" t="s">
        <v>113</v>
      </c>
      <c r="B58" s="75">
        <v>0</v>
      </c>
      <c r="C58" s="75">
        <v>0</v>
      </c>
      <c r="D58" s="75">
        <v>0</v>
      </c>
    </row>
    <row r="59" spans="1:4" s="73" customFormat="1" x14ac:dyDescent="0.25">
      <c r="A59" s="74" t="s">
        <v>114</v>
      </c>
      <c r="B59" s="75">
        <v>0</v>
      </c>
      <c r="C59" s="75">
        <v>0</v>
      </c>
      <c r="D59" s="75">
        <v>0</v>
      </c>
    </row>
    <row r="60" spans="1:4" s="73" customFormat="1" x14ac:dyDescent="0.25">
      <c r="A60" s="74" t="s">
        <v>115</v>
      </c>
      <c r="B60" s="83">
        <f>B61+B62</f>
        <v>0</v>
      </c>
      <c r="C60" s="83">
        <f t="shared" ref="C60:D60" si="10">C61+C62</f>
        <v>0</v>
      </c>
      <c r="D60" s="83">
        <f t="shared" si="10"/>
        <v>0</v>
      </c>
    </row>
    <row r="61" spans="1:4" s="73" customFormat="1" x14ac:dyDescent="0.25">
      <c r="A61" s="74" t="s">
        <v>116</v>
      </c>
      <c r="B61" s="75">
        <v>0</v>
      </c>
      <c r="C61" s="75">
        <v>0</v>
      </c>
      <c r="D61" s="75">
        <v>0</v>
      </c>
    </row>
    <row r="62" spans="1:4" s="73" customFormat="1" x14ac:dyDescent="0.25">
      <c r="A62" s="74" t="s">
        <v>117</v>
      </c>
      <c r="B62" s="75">
        <v>0</v>
      </c>
      <c r="C62" s="75">
        <v>0</v>
      </c>
      <c r="D62" s="75">
        <v>0</v>
      </c>
    </row>
    <row r="63" spans="1:4" s="73" customFormat="1" x14ac:dyDescent="0.25">
      <c r="A63" s="78" t="s">
        <v>118</v>
      </c>
      <c r="B63" s="83">
        <f>B64+B65</f>
        <v>0</v>
      </c>
      <c r="C63" s="83">
        <f t="shared" ref="C63:D63" si="11">C64+C65</f>
        <v>0</v>
      </c>
      <c r="D63" s="83">
        <f t="shared" si="11"/>
        <v>0</v>
      </c>
    </row>
    <row r="64" spans="1:4" s="73" customFormat="1" x14ac:dyDescent="0.25">
      <c r="A64" s="74" t="s">
        <v>113</v>
      </c>
      <c r="B64" s="75">
        <v>0</v>
      </c>
      <c r="C64" s="75">
        <v>0</v>
      </c>
      <c r="D64" s="75">
        <v>0</v>
      </c>
    </row>
    <row r="65" spans="1:4" s="73" customFormat="1" x14ac:dyDescent="0.25">
      <c r="A65" s="74" t="s">
        <v>114</v>
      </c>
      <c r="B65" s="75">
        <v>0</v>
      </c>
      <c r="C65" s="75">
        <v>0</v>
      </c>
      <c r="D65" s="75">
        <v>0</v>
      </c>
    </row>
    <row r="66" spans="1:4" s="73" customFormat="1" x14ac:dyDescent="0.25">
      <c r="A66" s="74" t="s">
        <v>119</v>
      </c>
      <c r="B66" s="75">
        <v>0</v>
      </c>
      <c r="C66" s="75">
        <v>0</v>
      </c>
      <c r="D66" s="75">
        <v>0</v>
      </c>
    </row>
    <row r="67" spans="1:4" s="73" customFormat="1" x14ac:dyDescent="0.25">
      <c r="A67" s="79" t="s">
        <v>120</v>
      </c>
      <c r="B67" s="79"/>
      <c r="C67" s="79"/>
      <c r="D67" s="79"/>
    </row>
    <row r="68" spans="1:4" x14ac:dyDescent="0.25">
      <c r="A68" s="74" t="s">
        <v>121</v>
      </c>
      <c r="B68" s="80">
        <f>SUM(B69:B73)</f>
        <v>0</v>
      </c>
      <c r="C68" s="80">
        <f t="shared" ref="C68:D68" si="12">SUM(C69:C73)</f>
        <v>0</v>
      </c>
      <c r="D68" s="80">
        <f t="shared" si="12"/>
        <v>0</v>
      </c>
    </row>
    <row r="69" spans="1:4" x14ac:dyDescent="0.25">
      <c r="A69" s="94" t="s">
        <v>180</v>
      </c>
      <c r="B69" s="75">
        <v>0</v>
      </c>
      <c r="C69" s="75">
        <v>0</v>
      </c>
      <c r="D69" s="75">
        <v>0</v>
      </c>
    </row>
    <row r="70" spans="1:4" x14ac:dyDescent="0.25">
      <c r="A70" s="94" t="s">
        <v>181</v>
      </c>
      <c r="B70" s="75">
        <v>0</v>
      </c>
      <c r="C70" s="75">
        <v>0</v>
      </c>
      <c r="D70" s="75">
        <v>0</v>
      </c>
    </row>
    <row r="71" spans="1:4" x14ac:dyDescent="0.25">
      <c r="A71" s="94" t="s">
        <v>182</v>
      </c>
      <c r="B71" s="75">
        <v>0</v>
      </c>
      <c r="C71" s="75">
        <v>0</v>
      </c>
      <c r="D71" s="75">
        <v>0</v>
      </c>
    </row>
    <row r="72" spans="1:4" x14ac:dyDescent="0.25">
      <c r="A72" s="94" t="s">
        <v>183</v>
      </c>
      <c r="B72" s="75">
        <v>0</v>
      </c>
      <c r="C72" s="75">
        <v>0</v>
      </c>
      <c r="D72" s="75">
        <v>0</v>
      </c>
    </row>
    <row r="73" spans="1:4" x14ac:dyDescent="0.25">
      <c r="A73" s="94" t="s">
        <v>184</v>
      </c>
      <c r="B73" s="75">
        <v>0</v>
      </c>
      <c r="C73" s="75">
        <v>0</v>
      </c>
      <c r="D73" s="75">
        <v>0</v>
      </c>
    </row>
    <row r="74" spans="1:4" x14ac:dyDescent="0.25">
      <c r="A74" s="74" t="s">
        <v>122</v>
      </c>
      <c r="B74" s="75">
        <v>0</v>
      </c>
      <c r="C74" s="75">
        <v>0</v>
      </c>
      <c r="D74" s="75">
        <v>0</v>
      </c>
    </row>
    <row r="75" spans="1:4" x14ac:dyDescent="0.25">
      <c r="A75" s="74" t="s">
        <v>123</v>
      </c>
      <c r="B75" s="80">
        <f>B76-B77</f>
        <v>0</v>
      </c>
      <c r="C75" s="80">
        <f>C76-C77</f>
        <v>0</v>
      </c>
      <c r="D75" s="80">
        <f t="shared" ref="D75" si="13">D76-D77</f>
        <v>0</v>
      </c>
    </row>
    <row r="76" spans="1:4" x14ac:dyDescent="0.25">
      <c r="A76" s="74" t="s">
        <v>124</v>
      </c>
      <c r="B76" s="75">
        <v>0</v>
      </c>
      <c r="C76" s="75">
        <v>0</v>
      </c>
      <c r="D76" s="75">
        <v>0</v>
      </c>
    </row>
    <row r="77" spans="1:4" x14ac:dyDescent="0.25">
      <c r="A77" s="74" t="s">
        <v>125</v>
      </c>
      <c r="B77" s="75">
        <v>0</v>
      </c>
      <c r="C77" s="75">
        <v>0</v>
      </c>
      <c r="D77" s="75">
        <v>0</v>
      </c>
    </row>
    <row r="78" spans="1:4" x14ac:dyDescent="0.25">
      <c r="A78" s="74" t="s">
        <v>126</v>
      </c>
      <c r="B78" s="75">
        <v>0</v>
      </c>
      <c r="C78" s="75">
        <v>0</v>
      </c>
      <c r="D78" s="75">
        <v>0</v>
      </c>
    </row>
    <row r="79" spans="1:4" x14ac:dyDescent="0.25">
      <c r="A79" s="74" t="s">
        <v>127</v>
      </c>
      <c r="B79" s="75">
        <v>0</v>
      </c>
      <c r="C79" s="75">
        <v>0</v>
      </c>
      <c r="D79" s="75">
        <v>0</v>
      </c>
    </row>
    <row r="80" spans="1:4" x14ac:dyDescent="0.25">
      <c r="A80" s="74" t="s">
        <v>128</v>
      </c>
      <c r="B80" s="75">
        <v>0</v>
      </c>
      <c r="C80" s="75">
        <v>0</v>
      </c>
      <c r="D80" s="75">
        <v>0</v>
      </c>
    </row>
    <row r="81" spans="1:4" x14ac:dyDescent="0.25">
      <c r="A81" s="74" t="s">
        <v>129</v>
      </c>
      <c r="B81" s="75">
        <v>0</v>
      </c>
      <c r="C81" s="75">
        <v>0</v>
      </c>
      <c r="D81" s="75">
        <v>0</v>
      </c>
    </row>
    <row r="82" spans="1:4" x14ac:dyDescent="0.25">
      <c r="A82" s="78" t="s">
        <v>185</v>
      </c>
      <c r="B82" s="80">
        <f>B83-B84</f>
        <v>0</v>
      </c>
      <c r="C82" s="80">
        <f t="shared" ref="C82:D82" si="14">C83-C84</f>
        <v>0</v>
      </c>
      <c r="D82" s="80">
        <f t="shared" si="14"/>
        <v>0</v>
      </c>
    </row>
    <row r="83" spans="1:4" x14ac:dyDescent="0.25">
      <c r="A83" s="74" t="s">
        <v>124</v>
      </c>
      <c r="B83" s="75">
        <v>0</v>
      </c>
      <c r="C83" s="75">
        <v>0</v>
      </c>
      <c r="D83" s="75">
        <v>0</v>
      </c>
    </row>
    <row r="84" spans="1:4" x14ac:dyDescent="0.25">
      <c r="A84" s="74" t="s">
        <v>125</v>
      </c>
      <c r="B84" s="75">
        <v>0</v>
      </c>
      <c r="C84" s="75">
        <v>0</v>
      </c>
      <c r="D84" s="75">
        <v>0</v>
      </c>
    </row>
    <row r="85" spans="1:4" x14ac:dyDescent="0.25">
      <c r="A85" s="78" t="s">
        <v>186</v>
      </c>
      <c r="B85" s="80">
        <f>B86-B87</f>
        <v>0</v>
      </c>
      <c r="C85" s="80">
        <f t="shared" ref="C85:D85" si="15">C86-C87</f>
        <v>0</v>
      </c>
      <c r="D85" s="80">
        <f t="shared" si="15"/>
        <v>0</v>
      </c>
    </row>
    <row r="86" spans="1:4" x14ac:dyDescent="0.25">
      <c r="A86" s="74" t="s">
        <v>124</v>
      </c>
      <c r="B86" s="75">
        <v>0</v>
      </c>
      <c r="C86" s="75">
        <v>0</v>
      </c>
      <c r="D86" s="75">
        <v>0</v>
      </c>
    </row>
    <row r="87" spans="1:4" x14ac:dyDescent="0.25">
      <c r="A87" s="74" t="s">
        <v>125</v>
      </c>
      <c r="B87" s="75">
        <v>0</v>
      </c>
      <c r="C87" s="75">
        <v>0</v>
      </c>
      <c r="D87" s="75">
        <v>0</v>
      </c>
    </row>
    <row r="88" spans="1:4" x14ac:dyDescent="0.25">
      <c r="A88" s="74" t="s">
        <v>130</v>
      </c>
      <c r="B88" s="75">
        <v>0</v>
      </c>
      <c r="C88" s="75">
        <v>0</v>
      </c>
      <c r="D88" s="75">
        <v>0</v>
      </c>
    </row>
    <row r="89" spans="1:4" x14ac:dyDescent="0.25">
      <c r="A89" s="78" t="s">
        <v>131</v>
      </c>
      <c r="B89" s="81">
        <f>B68+B74+B75+B78-B79+B80-B81+B83-B84+B86-B87-B88</f>
        <v>0</v>
      </c>
      <c r="C89" s="81">
        <f>C68+C74+C75+C78-C79+C80-C81+C83-C84+C86-C87-C88</f>
        <v>0</v>
      </c>
      <c r="D89" s="81">
        <f>D68+D74+D75+D78-D79+D80-D81+D83-D84+D86-D87-D88</f>
        <v>0</v>
      </c>
    </row>
    <row r="90" spans="1:4" x14ac:dyDescent="0.25">
      <c r="A90" s="78" t="s">
        <v>132</v>
      </c>
      <c r="B90" s="84">
        <v>0</v>
      </c>
      <c r="C90" s="84">
        <v>0</v>
      </c>
      <c r="D90" s="84">
        <v>0</v>
      </c>
    </row>
    <row r="91" spans="1:4" x14ac:dyDescent="0.25">
      <c r="A91" s="78" t="s">
        <v>133</v>
      </c>
      <c r="B91" s="84">
        <v>0</v>
      </c>
      <c r="C91" s="84">
        <v>0</v>
      </c>
      <c r="D91" s="84">
        <v>0</v>
      </c>
    </row>
    <row r="92" spans="1:4" x14ac:dyDescent="0.25">
      <c r="A92" s="78" t="s">
        <v>134</v>
      </c>
      <c r="B92" s="81">
        <f>B18+B29+B30-B42-B54-B55-B56</f>
        <v>0</v>
      </c>
      <c r="C92" s="81">
        <f t="shared" ref="C92:D92" si="16">C18+C29+C30-C42-C54-C55-C56</f>
        <v>0</v>
      </c>
      <c r="D92" s="81">
        <f t="shared" si="16"/>
        <v>0</v>
      </c>
    </row>
    <row r="93" spans="1:4" s="73" customFormat="1" x14ac:dyDescent="0.25">
      <c r="A93" s="78" t="s">
        <v>135</v>
      </c>
      <c r="B93" s="81">
        <f>B18+B29+B30</f>
        <v>0</v>
      </c>
      <c r="C93" s="81">
        <f>C18+C29+C30</f>
        <v>0</v>
      </c>
      <c r="D93" s="81">
        <f>D18+D29+D30</f>
        <v>0</v>
      </c>
    </row>
    <row r="94" spans="1:4" s="73" customFormat="1" x14ac:dyDescent="0.25">
      <c r="A94" s="78" t="s">
        <v>136</v>
      </c>
      <c r="B94" s="81">
        <f>B42+B54+B55+B56+B89</f>
        <v>0</v>
      </c>
      <c r="C94" s="81">
        <f>C42+C54+C55+C56+C89</f>
        <v>0</v>
      </c>
      <c r="D94" s="81">
        <f>D42+D54+D55+D56+D89</f>
        <v>0</v>
      </c>
    </row>
    <row r="95" spans="1:4" s="73" customFormat="1" x14ac:dyDescent="0.25">
      <c r="A95" s="95"/>
      <c r="B95" s="96"/>
      <c r="C95" s="96"/>
      <c r="D95" s="96"/>
    </row>
    <row r="96" spans="1:4" s="73" customFormat="1" x14ac:dyDescent="0.25">
      <c r="A96" s="95"/>
      <c r="B96" s="96"/>
      <c r="C96" s="96"/>
      <c r="D96" s="96"/>
    </row>
    <row r="97" spans="1:4" s="73" customFormat="1" x14ac:dyDescent="0.25">
      <c r="A97" s="95"/>
      <c r="B97" s="96"/>
      <c r="C97" s="96"/>
      <c r="D97" s="96"/>
    </row>
    <row r="98" spans="1:4" s="73" customFormat="1" x14ac:dyDescent="0.25">
      <c r="A98" s="95"/>
      <c r="B98" s="96"/>
      <c r="C98" s="96"/>
      <c r="D98" s="96"/>
    </row>
    <row r="99" spans="1:4" s="73" customFormat="1" x14ac:dyDescent="0.25">
      <c r="A99" s="95"/>
      <c r="B99" s="96"/>
      <c r="C99" s="96"/>
      <c r="D99" s="96"/>
    </row>
    <row r="103" spans="1:4" ht="15" x14ac:dyDescent="0.25">
      <c r="A103" s="91" t="s">
        <v>187</v>
      </c>
      <c r="B103" s="67"/>
      <c r="C103" s="67"/>
      <c r="D103" s="67"/>
    </row>
    <row r="104" spans="1:4" ht="45.75" customHeight="1" x14ac:dyDescent="0.25">
      <c r="A104" s="219" t="s">
        <v>188</v>
      </c>
      <c r="B104" s="219"/>
      <c r="C104" s="219"/>
      <c r="D104" s="219"/>
    </row>
    <row r="105" spans="1:4" x14ac:dyDescent="0.25">
      <c r="A105" s="69"/>
      <c r="B105" s="85">
        <f>B5</f>
        <v>2019</v>
      </c>
      <c r="C105" s="85">
        <f t="shared" ref="C105:D105" si="17">C5</f>
        <v>2020</v>
      </c>
      <c r="D105" s="85">
        <f t="shared" si="17"/>
        <v>2021</v>
      </c>
    </row>
    <row r="106" spans="1:4" x14ac:dyDescent="0.25">
      <c r="A106" s="87" t="s">
        <v>189</v>
      </c>
      <c r="B106" s="86">
        <v>0</v>
      </c>
      <c r="C106" s="86">
        <v>0</v>
      </c>
      <c r="D106" s="86">
        <v>0</v>
      </c>
    </row>
    <row r="107" spans="1:4" ht="25.5" x14ac:dyDescent="0.25">
      <c r="A107" s="87" t="s">
        <v>190</v>
      </c>
      <c r="B107" s="86">
        <v>0</v>
      </c>
      <c r="C107" s="86">
        <v>0</v>
      </c>
      <c r="D107" s="86">
        <v>0</v>
      </c>
    </row>
    <row r="108" spans="1:4" x14ac:dyDescent="0.25">
      <c r="A108" s="87" t="s">
        <v>191</v>
      </c>
      <c r="B108" s="86">
        <v>0</v>
      </c>
      <c r="C108" s="86">
        <v>0</v>
      </c>
      <c r="D108" s="86">
        <v>0</v>
      </c>
    </row>
    <row r="109" spans="1:4" x14ac:dyDescent="0.25">
      <c r="A109" s="87" t="s">
        <v>192</v>
      </c>
      <c r="B109" s="86">
        <v>0</v>
      </c>
      <c r="C109" s="86">
        <v>0</v>
      </c>
      <c r="D109" s="86">
        <v>0</v>
      </c>
    </row>
    <row r="110" spans="1:4" x14ac:dyDescent="0.25">
      <c r="A110" s="87" t="s">
        <v>193</v>
      </c>
      <c r="B110" s="86">
        <v>0</v>
      </c>
      <c r="C110" s="86">
        <v>0</v>
      </c>
      <c r="D110" s="86">
        <v>0</v>
      </c>
    </row>
    <row r="111" spans="1:4" x14ac:dyDescent="0.25">
      <c r="A111" s="87" t="s">
        <v>194</v>
      </c>
      <c r="B111" s="86">
        <v>0</v>
      </c>
      <c r="C111" s="86">
        <v>0</v>
      </c>
      <c r="D111" s="86">
        <v>0</v>
      </c>
    </row>
    <row r="112" spans="1:4" x14ac:dyDescent="0.25">
      <c r="A112" s="87" t="s">
        <v>195</v>
      </c>
      <c r="B112" s="86">
        <v>0</v>
      </c>
      <c r="C112" s="86">
        <v>0</v>
      </c>
      <c r="D112" s="86">
        <v>0</v>
      </c>
    </row>
    <row r="113" spans="1:4" x14ac:dyDescent="0.25">
      <c r="A113" s="69" t="s">
        <v>137</v>
      </c>
      <c r="B113" s="82">
        <f>SUM(B106:B112)</f>
        <v>0</v>
      </c>
      <c r="C113" s="82">
        <f>SUM(C106:C112)</f>
        <v>0</v>
      </c>
      <c r="D113" s="82">
        <f>SUM(D106:D112)</f>
        <v>0</v>
      </c>
    </row>
    <row r="114" spans="1:4" x14ac:dyDescent="0.25">
      <c r="A114" s="87" t="s">
        <v>196</v>
      </c>
      <c r="B114" s="86">
        <v>0</v>
      </c>
      <c r="C114" s="86">
        <v>0</v>
      </c>
      <c r="D114" s="86">
        <v>0</v>
      </c>
    </row>
    <row r="115" spans="1:4" x14ac:dyDescent="0.25">
      <c r="A115" s="87" t="s">
        <v>138</v>
      </c>
      <c r="B115" s="86">
        <v>0</v>
      </c>
      <c r="C115" s="86">
        <v>0</v>
      </c>
      <c r="D115" s="86">
        <v>0</v>
      </c>
    </row>
    <row r="116" spans="1:4" x14ac:dyDescent="0.25">
      <c r="A116" s="87" t="s">
        <v>139</v>
      </c>
      <c r="B116" s="86">
        <v>0</v>
      </c>
      <c r="C116" s="86">
        <v>0</v>
      </c>
      <c r="D116" s="86">
        <v>0</v>
      </c>
    </row>
    <row r="117" spans="1:4" x14ac:dyDescent="0.25">
      <c r="A117" s="87" t="s">
        <v>140</v>
      </c>
      <c r="B117" s="86">
        <v>0</v>
      </c>
      <c r="C117" s="86">
        <v>0</v>
      </c>
      <c r="D117" s="86">
        <v>0</v>
      </c>
    </row>
    <row r="118" spans="1:4" x14ac:dyDescent="0.25">
      <c r="A118" s="87" t="s">
        <v>141</v>
      </c>
      <c r="B118" s="86">
        <v>0</v>
      </c>
      <c r="C118" s="86">
        <v>0</v>
      </c>
      <c r="D118" s="86">
        <v>0</v>
      </c>
    </row>
    <row r="119" spans="1:4" x14ac:dyDescent="0.25">
      <c r="A119" s="99" t="s">
        <v>197</v>
      </c>
      <c r="B119" s="86">
        <v>0</v>
      </c>
      <c r="C119" s="86">
        <v>0</v>
      </c>
      <c r="D119" s="86">
        <v>0</v>
      </c>
    </row>
    <row r="120" spans="1:4" x14ac:dyDescent="0.25">
      <c r="A120" s="87" t="s">
        <v>198</v>
      </c>
      <c r="B120" s="86">
        <v>0</v>
      </c>
      <c r="C120" s="86">
        <v>0</v>
      </c>
      <c r="D120" s="86">
        <v>0</v>
      </c>
    </row>
    <row r="121" spans="1:4" x14ac:dyDescent="0.25">
      <c r="A121" s="99" t="s">
        <v>142</v>
      </c>
      <c r="B121" s="86">
        <v>0</v>
      </c>
      <c r="C121" s="86">
        <v>0</v>
      </c>
      <c r="D121" s="86">
        <v>0</v>
      </c>
    </row>
    <row r="122" spans="1:4" x14ac:dyDescent="0.25">
      <c r="A122" s="99" t="s">
        <v>199</v>
      </c>
      <c r="B122" s="86">
        <v>0</v>
      </c>
      <c r="C122" s="86">
        <v>0</v>
      </c>
      <c r="D122" s="86">
        <v>0</v>
      </c>
    </row>
    <row r="123" spans="1:4" x14ac:dyDescent="0.25">
      <c r="A123" s="99" t="s">
        <v>143</v>
      </c>
      <c r="B123" s="86">
        <v>0</v>
      </c>
      <c r="C123" s="86">
        <v>0</v>
      </c>
      <c r="D123" s="86">
        <v>0</v>
      </c>
    </row>
    <row r="124" spans="1:4" x14ac:dyDescent="0.25">
      <c r="A124" s="69" t="s">
        <v>144</v>
      </c>
      <c r="B124" s="82">
        <f>B114+B115+B116+B117-B118+B119+B120+B121+B122+B123</f>
        <v>0</v>
      </c>
      <c r="C124" s="82">
        <f t="shared" ref="C124:D124" si="18">C114+C115+C116+C117-C118+C119+C120+C121+C122+C123</f>
        <v>0</v>
      </c>
      <c r="D124" s="82">
        <f t="shared" si="18"/>
        <v>0</v>
      </c>
    </row>
    <row r="125" spans="1:4" x14ac:dyDescent="0.25">
      <c r="A125" s="69" t="s">
        <v>145</v>
      </c>
      <c r="B125" s="82">
        <f>B113-B124</f>
        <v>0</v>
      </c>
      <c r="C125" s="82">
        <f>C113-C124</f>
        <v>0</v>
      </c>
      <c r="D125" s="82">
        <f>D113-D124</f>
        <v>0</v>
      </c>
    </row>
    <row r="126" spans="1:4" x14ac:dyDescent="0.25">
      <c r="A126" s="87" t="s">
        <v>146</v>
      </c>
      <c r="B126" s="88" t="str">
        <f>IF(B113-B124&gt;0,B113-B124,"")</f>
        <v/>
      </c>
      <c r="C126" s="88" t="str">
        <f>IF(C113-C124&gt;0,C113-C124,"")</f>
        <v/>
      </c>
      <c r="D126" s="88" t="str">
        <f t="shared" ref="D126" si="19">IF(D113-D124&gt;0,D113-D124,"")</f>
        <v/>
      </c>
    </row>
    <row r="127" spans="1:4" x14ac:dyDescent="0.25">
      <c r="A127" s="87" t="s">
        <v>147</v>
      </c>
      <c r="B127" s="88" t="str">
        <f>IF(B113-B124&lt;0,-B113+B124,"")</f>
        <v/>
      </c>
      <c r="C127" s="88" t="str">
        <f t="shared" ref="C127:D127" si="20">IF(C113-C124&lt;0,-C113+C124,"")</f>
        <v/>
      </c>
      <c r="D127" s="88" t="str">
        <f t="shared" si="20"/>
        <v/>
      </c>
    </row>
    <row r="128" spans="1:4" x14ac:dyDescent="0.25">
      <c r="A128" s="87" t="s">
        <v>200</v>
      </c>
      <c r="B128" s="86">
        <v>0</v>
      </c>
      <c r="C128" s="86">
        <v>0</v>
      </c>
      <c r="D128" s="86">
        <v>0</v>
      </c>
    </row>
    <row r="129" spans="1:4" x14ac:dyDescent="0.25">
      <c r="A129" s="87" t="s">
        <v>201</v>
      </c>
      <c r="B129" s="86">
        <v>0</v>
      </c>
      <c r="C129" s="86">
        <v>0</v>
      </c>
      <c r="D129" s="86">
        <v>0</v>
      </c>
    </row>
    <row r="130" spans="1:4" x14ac:dyDescent="0.25">
      <c r="A130" s="87" t="s">
        <v>202</v>
      </c>
      <c r="B130" s="86">
        <v>0</v>
      </c>
      <c r="C130" s="86">
        <v>0</v>
      </c>
      <c r="D130" s="86">
        <v>0</v>
      </c>
    </row>
    <row r="131" spans="1:4" x14ac:dyDescent="0.25">
      <c r="A131" s="87" t="s">
        <v>203</v>
      </c>
      <c r="B131" s="86">
        <v>0</v>
      </c>
      <c r="C131" s="86">
        <v>0</v>
      </c>
      <c r="D131" s="86">
        <v>0</v>
      </c>
    </row>
    <row r="132" spans="1:4" x14ac:dyDescent="0.25">
      <c r="A132" s="69" t="s">
        <v>148</v>
      </c>
      <c r="B132" s="89">
        <f>B131+B130+B129+B128</f>
        <v>0</v>
      </c>
      <c r="C132" s="89">
        <f>C131+C130+C129+C128</f>
        <v>0</v>
      </c>
      <c r="D132" s="89">
        <f t="shared" ref="D132" si="21">D131+D130+D129+D128</f>
        <v>0</v>
      </c>
    </row>
    <row r="133" spans="1:4" ht="25.5" x14ac:dyDescent="0.25">
      <c r="A133" s="99" t="s">
        <v>204</v>
      </c>
      <c r="B133" s="86">
        <v>0</v>
      </c>
      <c r="C133" s="86">
        <v>0</v>
      </c>
      <c r="D133" s="86">
        <v>0</v>
      </c>
    </row>
    <row r="134" spans="1:4" x14ac:dyDescent="0.25">
      <c r="A134" s="87" t="s">
        <v>205</v>
      </c>
      <c r="B134" s="86">
        <v>0</v>
      </c>
      <c r="C134" s="86">
        <v>0</v>
      </c>
      <c r="D134" s="86">
        <v>0</v>
      </c>
    </row>
    <row r="135" spans="1:4" x14ac:dyDescent="0.25">
      <c r="A135" s="99" t="s">
        <v>149</v>
      </c>
      <c r="B135" s="86">
        <v>0</v>
      </c>
      <c r="C135" s="86">
        <v>0</v>
      </c>
      <c r="D135" s="86">
        <v>0</v>
      </c>
    </row>
    <row r="136" spans="1:4" x14ac:dyDescent="0.25">
      <c r="A136" s="69" t="s">
        <v>150</v>
      </c>
      <c r="B136" s="82">
        <f>SUM(B133:B135)</f>
        <v>0</v>
      </c>
      <c r="C136" s="82">
        <f t="shared" ref="C136:D136" si="22">SUM(C133:C135)</f>
        <v>0</v>
      </c>
      <c r="D136" s="82">
        <f t="shared" si="22"/>
        <v>0</v>
      </c>
    </row>
    <row r="137" spans="1:4" x14ac:dyDescent="0.25">
      <c r="A137" s="69" t="s">
        <v>151</v>
      </c>
      <c r="B137" s="82">
        <f>B132-B136</f>
        <v>0</v>
      </c>
      <c r="C137" s="82">
        <f>C132-C136</f>
        <v>0</v>
      </c>
      <c r="D137" s="82">
        <f t="shared" ref="D137" si="23">D132-D136</f>
        <v>0</v>
      </c>
    </row>
    <row r="138" spans="1:4" x14ac:dyDescent="0.25">
      <c r="A138" s="87" t="s">
        <v>152</v>
      </c>
      <c r="B138" s="88" t="str">
        <f>IF(B132-B136&gt;0,B132-B136,"")</f>
        <v/>
      </c>
      <c r="C138" s="88" t="str">
        <f t="shared" ref="C138:D138" si="24">IF(C132-C136&gt;0,C132-C136,"")</f>
        <v/>
      </c>
      <c r="D138" s="88" t="str">
        <f t="shared" si="24"/>
        <v/>
      </c>
    </row>
    <row r="139" spans="1:4" x14ac:dyDescent="0.25">
      <c r="A139" s="87" t="s">
        <v>153</v>
      </c>
      <c r="B139" s="88" t="str">
        <f>IF(B132-B136&lt;0,-B132+B136,"")</f>
        <v/>
      </c>
      <c r="C139" s="88" t="str">
        <f t="shared" ref="C139:D139" si="25">IF(C132-C136&lt;0,-C132+C136,"")</f>
        <v/>
      </c>
      <c r="D139" s="88" t="str">
        <f t="shared" si="25"/>
        <v/>
      </c>
    </row>
    <row r="140" spans="1:4" x14ac:dyDescent="0.25">
      <c r="A140" s="69" t="s">
        <v>154</v>
      </c>
      <c r="B140" s="82">
        <f>B125+B137</f>
        <v>0</v>
      </c>
      <c r="C140" s="82">
        <f t="shared" ref="C140:D140" si="26">C125+C137</f>
        <v>0</v>
      </c>
      <c r="D140" s="82">
        <f t="shared" si="26"/>
        <v>0</v>
      </c>
    </row>
    <row r="141" spans="1:4" x14ac:dyDescent="0.25">
      <c r="A141" s="87" t="s">
        <v>155</v>
      </c>
      <c r="B141" s="88" t="str">
        <f>IF(B125+B137&gt;0,B125+B137,"")</f>
        <v/>
      </c>
      <c r="C141" s="88" t="str">
        <f t="shared" ref="C141:D141" si="27">IF(C125+C137&gt;0,C125+C137,"")</f>
        <v/>
      </c>
      <c r="D141" s="88" t="str">
        <f t="shared" si="27"/>
        <v/>
      </c>
    </row>
    <row r="142" spans="1:4" x14ac:dyDescent="0.25">
      <c r="A142" s="87" t="s">
        <v>156</v>
      </c>
      <c r="B142" s="88" t="str">
        <f>IF(B125+B137&lt;0,-B125-B137,"")</f>
        <v/>
      </c>
      <c r="C142" s="88" t="str">
        <f t="shared" ref="C142:D142" si="28">IF(C125+C137&lt;0,-C125-C137,"")</f>
        <v/>
      </c>
      <c r="D142" s="88" t="str">
        <f t="shared" si="28"/>
        <v/>
      </c>
    </row>
    <row r="143" spans="1:4" hidden="1" x14ac:dyDescent="0.25">
      <c r="A143" s="69" t="s">
        <v>206</v>
      </c>
      <c r="B143" s="90">
        <v>0</v>
      </c>
      <c r="C143" s="90">
        <v>0</v>
      </c>
      <c r="D143" s="90">
        <v>0</v>
      </c>
    </row>
    <row r="144" spans="1:4" hidden="1" x14ac:dyDescent="0.25">
      <c r="A144" s="69" t="s">
        <v>207</v>
      </c>
      <c r="B144" s="90">
        <v>0</v>
      </c>
      <c r="C144" s="90">
        <v>0</v>
      </c>
      <c r="D144" s="90">
        <v>0</v>
      </c>
    </row>
    <row r="145" spans="1:9" hidden="1" x14ac:dyDescent="0.25">
      <c r="A145" s="69" t="s">
        <v>157</v>
      </c>
      <c r="B145" s="82">
        <f>B143-B144</f>
        <v>0</v>
      </c>
      <c r="C145" s="82">
        <f t="shared" ref="C145:D145" si="29">C143-C144</f>
        <v>0</v>
      </c>
      <c r="D145" s="82">
        <f t="shared" si="29"/>
        <v>0</v>
      </c>
    </row>
    <row r="146" spans="1:9" hidden="1" x14ac:dyDescent="0.25">
      <c r="A146" s="87" t="s">
        <v>158</v>
      </c>
      <c r="B146" s="88" t="str">
        <f>IF(B143-B144&gt;0,B143-B144,"")</f>
        <v/>
      </c>
      <c r="C146" s="88" t="str">
        <f t="shared" ref="C146:D146" si="30">IF(C143-C144&gt;0,C143-C144,"")</f>
        <v/>
      </c>
      <c r="D146" s="88" t="str">
        <f t="shared" si="30"/>
        <v/>
      </c>
    </row>
    <row r="147" spans="1:9" hidden="1" x14ac:dyDescent="0.25">
      <c r="A147" s="87" t="s">
        <v>159</v>
      </c>
      <c r="B147" s="88" t="str">
        <f>IF(B143-B144&lt;0,-B143+B144,"")</f>
        <v/>
      </c>
      <c r="C147" s="88" t="str">
        <f t="shared" ref="C147:D147" si="31">IF(C143-C144&lt;0,-C143+C144,"")</f>
        <v/>
      </c>
      <c r="D147" s="88" t="str">
        <f t="shared" si="31"/>
        <v/>
      </c>
    </row>
    <row r="148" spans="1:9" x14ac:dyDescent="0.25">
      <c r="A148" s="69" t="s">
        <v>160</v>
      </c>
      <c r="B148" s="82">
        <f>B113+B132+B143</f>
        <v>0</v>
      </c>
      <c r="C148" s="82">
        <f t="shared" ref="C148:D148" si="32">C113+C132+C143</f>
        <v>0</v>
      </c>
      <c r="D148" s="82">
        <f t="shared" si="32"/>
        <v>0</v>
      </c>
    </row>
    <row r="149" spans="1:9" x14ac:dyDescent="0.25">
      <c r="A149" s="69" t="s">
        <v>161</v>
      </c>
      <c r="B149" s="82">
        <f>B124+B136+B144</f>
        <v>0</v>
      </c>
      <c r="C149" s="82">
        <f t="shared" ref="C149:D149" si="33">C124+C136+C144</f>
        <v>0</v>
      </c>
      <c r="D149" s="82">
        <f t="shared" si="33"/>
        <v>0</v>
      </c>
    </row>
    <row r="150" spans="1:9" x14ac:dyDescent="0.25">
      <c r="A150" s="69" t="s">
        <v>162</v>
      </c>
      <c r="B150" s="82">
        <f>B148-B149</f>
        <v>0</v>
      </c>
      <c r="C150" s="82">
        <f t="shared" ref="C150:D150" si="34">C148-C149</f>
        <v>0</v>
      </c>
      <c r="D150" s="82">
        <f t="shared" si="34"/>
        <v>0</v>
      </c>
      <c r="E150" s="204" t="s">
        <v>366</v>
      </c>
      <c r="F150" s="205"/>
      <c r="G150" s="205"/>
      <c r="H150" s="203"/>
      <c r="I150" s="201" t="e">
        <f>D151-C151/D151</f>
        <v>#VALUE!</v>
      </c>
    </row>
    <row r="151" spans="1:9" x14ac:dyDescent="0.25">
      <c r="A151" s="87" t="s">
        <v>163</v>
      </c>
      <c r="B151" s="88" t="str">
        <f>IF(B148-B149&gt;0,B148-B149,"")</f>
        <v/>
      </c>
      <c r="C151" s="88" t="str">
        <f t="shared" ref="C151:D151" si="35">IF(C148-C149&gt;0,C148-C149,"")</f>
        <v/>
      </c>
      <c r="D151" s="88" t="str">
        <f t="shared" si="35"/>
        <v/>
      </c>
      <c r="E151" s="205"/>
      <c r="F151" s="205"/>
      <c r="G151" s="205"/>
      <c r="H151" s="202"/>
      <c r="I151" s="202"/>
    </row>
    <row r="152" spans="1:9" x14ac:dyDescent="0.25">
      <c r="A152" s="87" t="s">
        <v>164</v>
      </c>
      <c r="B152" s="88" t="str">
        <f>IF(B148-B149&lt;0,-B148+B149,"")</f>
        <v/>
      </c>
      <c r="C152" s="88" t="str">
        <f t="shared" ref="C152:D152" si="36">IF(C148-C149&lt;0,-C148+C149,"")</f>
        <v/>
      </c>
      <c r="D152" s="88" t="str">
        <f t="shared" si="36"/>
        <v/>
      </c>
    </row>
    <row r="153" spans="1:9" x14ac:dyDescent="0.25">
      <c r="A153" s="87" t="s">
        <v>165</v>
      </c>
      <c r="B153" s="86">
        <v>0</v>
      </c>
      <c r="C153" s="86">
        <v>0</v>
      </c>
      <c r="D153" s="86">
        <v>0</v>
      </c>
    </row>
    <row r="154" spans="1:9" ht="15" x14ac:dyDescent="0.25">
      <c r="A154" s="87" t="s">
        <v>166</v>
      </c>
      <c r="B154" s="86">
        <v>0</v>
      </c>
      <c r="C154" s="86">
        <v>0</v>
      </c>
      <c r="D154" s="86">
        <v>0</v>
      </c>
      <c r="E154" s="204" t="s">
        <v>367</v>
      </c>
      <c r="F154" s="205"/>
      <c r="G154" s="205"/>
      <c r="H154" s="161"/>
      <c r="I154" s="161" t="e">
        <f>D155/D106</f>
        <v>#DIV/0!</v>
      </c>
    </row>
    <row r="155" spans="1:9" x14ac:dyDescent="0.25">
      <c r="A155" s="69" t="s">
        <v>167</v>
      </c>
      <c r="B155" s="82">
        <f t="shared" ref="B155:C155" si="37">B150-B153-B154</f>
        <v>0</v>
      </c>
      <c r="C155" s="82">
        <f t="shared" si="37"/>
        <v>0</v>
      </c>
      <c r="D155" s="82">
        <f>D150-D153-D154</f>
        <v>0</v>
      </c>
    </row>
    <row r="156" spans="1:9" x14ac:dyDescent="0.25">
      <c r="A156" s="87" t="s">
        <v>168</v>
      </c>
      <c r="B156" s="88">
        <f>IF(B155&gt;=0,B155,"")</f>
        <v>0</v>
      </c>
      <c r="C156" s="88">
        <f t="shared" ref="C156:D156" si="38">IF(C155&gt;=0,C155,"")</f>
        <v>0</v>
      </c>
      <c r="D156" s="88">
        <f t="shared" si="38"/>
        <v>0</v>
      </c>
    </row>
    <row r="157" spans="1:9" x14ac:dyDescent="0.25">
      <c r="A157" s="87" t="s">
        <v>169</v>
      </c>
      <c r="B157" s="88" t="str">
        <f>IF(B155&lt;0,-B155,"")</f>
        <v/>
      </c>
      <c r="C157" s="88" t="str">
        <f t="shared" ref="C157:D157" si="39">IF(C155&lt;0,-C155,"")</f>
        <v/>
      </c>
      <c r="D157" s="88" t="str">
        <f t="shared" si="39"/>
        <v/>
      </c>
    </row>
    <row r="161" spans="1:5" ht="15" x14ac:dyDescent="0.25">
      <c r="A161" s="124" t="s">
        <v>208</v>
      </c>
      <c r="B161" s="124"/>
      <c r="C161" s="124"/>
      <c r="D161" s="124"/>
      <c r="E161" s="100"/>
    </row>
    <row r="162" spans="1:5" x14ac:dyDescent="0.25">
      <c r="A162" s="66"/>
      <c r="B162" s="66"/>
      <c r="C162" s="66"/>
      <c r="D162" s="66"/>
      <c r="E162" s="66"/>
    </row>
    <row r="163" spans="1:5" ht="27" customHeight="1" x14ac:dyDescent="0.25">
      <c r="A163" s="220" t="s">
        <v>58</v>
      </c>
      <c r="B163" s="220"/>
      <c r="C163" s="220"/>
      <c r="D163" s="220"/>
      <c r="E163" s="220"/>
    </row>
    <row r="164" spans="1:5" ht="39.75" customHeight="1" x14ac:dyDescent="0.25">
      <c r="A164" s="220" t="s">
        <v>209</v>
      </c>
      <c r="B164" s="220"/>
      <c r="C164" s="220"/>
      <c r="D164" s="220"/>
      <c r="E164" s="65"/>
    </row>
    <row r="166" spans="1:5" ht="55.5" customHeight="1" x14ac:dyDescent="0.25">
      <c r="A166" s="218" t="s">
        <v>210</v>
      </c>
      <c r="B166" s="218"/>
      <c r="C166" s="218"/>
      <c r="D166" s="218"/>
    </row>
    <row r="167" spans="1:5" ht="15" x14ac:dyDescent="0.25">
      <c r="A167" s="221" t="s">
        <v>59</v>
      </c>
      <c r="B167" s="221"/>
      <c r="C167" s="221"/>
      <c r="D167" s="221"/>
    </row>
    <row r="168" spans="1:5" ht="15" x14ac:dyDescent="0.25">
      <c r="A168" s="101" t="s">
        <v>60</v>
      </c>
      <c r="B168" s="101">
        <f>D82</f>
        <v>0</v>
      </c>
      <c r="C168" s="101"/>
      <c r="D168" s="101"/>
    </row>
    <row r="169" spans="1:5" ht="15" x14ac:dyDescent="0.25">
      <c r="A169" s="101" t="s">
        <v>61</v>
      </c>
      <c r="B169" s="101">
        <f>D85</f>
        <v>0</v>
      </c>
      <c r="C169" s="101"/>
      <c r="D169" s="101"/>
    </row>
    <row r="170" spans="1:5" x14ac:dyDescent="0.25">
      <c r="A170" s="102" t="s">
        <v>62</v>
      </c>
      <c r="B170" s="103">
        <f>B168+B169</f>
        <v>0</v>
      </c>
      <c r="C170" s="102"/>
      <c r="D170" s="102"/>
    </row>
    <row r="171" spans="1:5" ht="12.75" customHeight="1" x14ac:dyDescent="0.25">
      <c r="A171" s="214" t="s">
        <v>63</v>
      </c>
      <c r="B171" s="214"/>
      <c r="C171" s="214"/>
      <c r="D171" s="214"/>
    </row>
    <row r="172" spans="1:5" ht="30.75" customHeight="1" x14ac:dyDescent="0.25">
      <c r="A172" s="215" t="s">
        <v>64</v>
      </c>
      <c r="B172" s="215"/>
      <c r="C172" s="215"/>
      <c r="D172" s="215"/>
    </row>
    <row r="173" spans="1:5" ht="15" x14ac:dyDescent="0.25">
      <c r="A173" s="101" t="s">
        <v>65</v>
      </c>
      <c r="B173" s="101">
        <f>D69</f>
        <v>0</v>
      </c>
      <c r="C173" s="101"/>
      <c r="D173" s="101"/>
    </row>
    <row r="174" spans="1:5" ht="15" x14ac:dyDescent="0.25">
      <c r="A174" s="101" t="s">
        <v>66</v>
      </c>
      <c r="B174" s="101">
        <f>D74</f>
        <v>0</v>
      </c>
      <c r="C174" s="101"/>
      <c r="D174" s="101"/>
    </row>
    <row r="175" spans="1:5" ht="15" x14ac:dyDescent="0.25">
      <c r="A175" s="104" t="s">
        <v>67</v>
      </c>
      <c r="B175" s="101">
        <f>D75</f>
        <v>0</v>
      </c>
      <c r="C175" s="104"/>
      <c r="D175" s="104"/>
    </row>
    <row r="176" spans="1:5" ht="15" x14ac:dyDescent="0.25">
      <c r="A176" s="104" t="s">
        <v>68</v>
      </c>
      <c r="B176" s="104">
        <f>D78</f>
        <v>0</v>
      </c>
      <c r="C176" s="104"/>
      <c r="D176" s="104"/>
    </row>
    <row r="177" spans="1:4" x14ac:dyDescent="0.25">
      <c r="A177" s="105" t="s">
        <v>69</v>
      </c>
      <c r="B177" s="103">
        <f>B170+SUM(B174:B176)</f>
        <v>0</v>
      </c>
      <c r="C177" s="105"/>
      <c r="D177" s="105"/>
    </row>
    <row r="178" spans="1:4" ht="27.75" customHeight="1" x14ac:dyDescent="0.25">
      <c r="A178" s="216" t="s">
        <v>70</v>
      </c>
      <c r="B178" s="216"/>
      <c r="C178" s="216"/>
      <c r="D178" s="216"/>
    </row>
    <row r="179" spans="1:4" ht="28.5" customHeight="1" x14ac:dyDescent="0.25">
      <c r="A179" s="106" t="s">
        <v>71</v>
      </c>
      <c r="B179" s="217" t="str">
        <f>CONCATENATE("Solicitantul ",IF(B170&gt;=0,"nu ",IF(B177&gt;=0,"nu ", IF(ABS(B177)&gt;B173/2,"","nu "))),"se încadrează în categoria întreprinderilor în dificultate")</f>
        <v>Solicitantul nu se încadrează în categoria întreprinderilor în dificultate</v>
      </c>
      <c r="C179" s="217"/>
      <c r="D179" s="217"/>
    </row>
    <row r="180" spans="1:4" ht="15" x14ac:dyDescent="0.25">
      <c r="A180" s="107"/>
      <c r="B180" s="107"/>
      <c r="C180" s="107"/>
      <c r="D180" s="107"/>
    </row>
    <row r="181" spans="1:4" ht="28.5" customHeight="1" x14ac:dyDescent="0.25">
      <c r="A181" s="218" t="s">
        <v>211</v>
      </c>
      <c r="B181" s="218"/>
      <c r="C181" s="218"/>
      <c r="D181" s="218"/>
    </row>
    <row r="182" spans="1:4" ht="32.25" customHeight="1" x14ac:dyDescent="0.25">
      <c r="A182" s="212" t="s">
        <v>212</v>
      </c>
      <c r="B182" s="212"/>
      <c r="C182" s="212"/>
      <c r="D182" s="212"/>
    </row>
    <row r="183" spans="1:4" ht="30.75" customHeight="1" x14ac:dyDescent="0.25">
      <c r="A183" s="212" t="s">
        <v>213</v>
      </c>
      <c r="B183" s="212"/>
      <c r="C183" s="212"/>
      <c r="D183" s="212"/>
    </row>
    <row r="184" spans="1:4" ht="30" customHeight="1" x14ac:dyDescent="0.25">
      <c r="A184" s="212" t="s">
        <v>214</v>
      </c>
      <c r="B184" s="212"/>
      <c r="C184" s="212"/>
      <c r="D184" s="212"/>
    </row>
    <row r="185" spans="1:4" ht="15" x14ac:dyDescent="0.25">
      <c r="A185" s="108" t="s">
        <v>215</v>
      </c>
      <c r="B185"/>
      <c r="C185"/>
      <c r="D185"/>
    </row>
    <row r="186" spans="1:4" ht="15" x14ac:dyDescent="0.25">
      <c r="A186" s="108" t="s">
        <v>216</v>
      </c>
      <c r="B186"/>
      <c r="C186"/>
      <c r="D186"/>
    </row>
    <row r="187" spans="1:4" ht="20.25" customHeight="1" x14ac:dyDescent="0.25">
      <c r="A187" s="213" t="s">
        <v>217</v>
      </c>
      <c r="B187" s="213"/>
      <c r="C187" s="213"/>
      <c r="D187" s="213"/>
    </row>
    <row r="188" spans="1:4" ht="22.5" customHeight="1" x14ac:dyDescent="0.25">
      <c r="A188" s="213" t="s">
        <v>218</v>
      </c>
      <c r="B188" s="213"/>
      <c r="C188" s="213"/>
      <c r="D188" s="213"/>
    </row>
    <row r="189" spans="1:4" ht="15" x14ac:dyDescent="0.25">
      <c r="A189" s="108" t="s">
        <v>219</v>
      </c>
      <c r="B189"/>
      <c r="C189"/>
      <c r="D189"/>
    </row>
    <row r="190" spans="1:4" ht="15" x14ac:dyDescent="0.25">
      <c r="A190" s="108" t="s">
        <v>220</v>
      </c>
      <c r="B190"/>
      <c r="C190"/>
      <c r="D190"/>
    </row>
    <row r="191" spans="1:4" ht="32.25" customHeight="1" x14ac:dyDescent="0.25">
      <c r="A191" s="206" t="s">
        <v>221</v>
      </c>
      <c r="B191" s="206"/>
      <c r="C191" s="206"/>
      <c r="D191" s="206"/>
    </row>
    <row r="192" spans="1:4" ht="27.75" customHeight="1" x14ac:dyDescent="0.25">
      <c r="A192" s="206" t="s">
        <v>222</v>
      </c>
      <c r="B192" s="206"/>
      <c r="C192" s="206"/>
      <c r="D192" s="206"/>
    </row>
    <row r="193" spans="1:4" ht="15" x14ac:dyDescent="0.25">
      <c r="A193" s="108"/>
      <c r="B193"/>
      <c r="C193"/>
      <c r="D193"/>
    </row>
    <row r="194" spans="1:4" ht="21.75" customHeight="1" thickBot="1" x14ac:dyDescent="0.3">
      <c r="A194" s="206" t="s">
        <v>223</v>
      </c>
      <c r="B194" s="206"/>
      <c r="C194" s="206"/>
      <c r="D194" s="206"/>
    </row>
    <row r="195" spans="1:4" ht="13.5" thickBot="1" x14ac:dyDescent="0.3">
      <c r="A195" s="109"/>
      <c r="B195" s="110">
        <f>C105</f>
        <v>2020</v>
      </c>
      <c r="C195" s="110">
        <f>D105</f>
        <v>2021</v>
      </c>
      <c r="D195" s="111"/>
    </row>
    <row r="196" spans="1:4" ht="13.5" thickBot="1" x14ac:dyDescent="0.3">
      <c r="A196" s="112" t="s">
        <v>224</v>
      </c>
      <c r="B196" s="113">
        <f>C42</f>
        <v>0</v>
      </c>
      <c r="C196" s="114">
        <f>D42</f>
        <v>0</v>
      </c>
      <c r="D196" s="119">
        <v>1</v>
      </c>
    </row>
    <row r="197" spans="1:4" ht="13.5" thickBot="1" x14ac:dyDescent="0.3">
      <c r="A197" s="112" t="s">
        <v>225</v>
      </c>
      <c r="B197" s="113">
        <f>C54</f>
        <v>0</v>
      </c>
      <c r="C197" s="113">
        <f>D54</f>
        <v>0</v>
      </c>
      <c r="D197" s="119">
        <v>2</v>
      </c>
    </row>
    <row r="198" spans="1:4" ht="13.5" thickBot="1" x14ac:dyDescent="0.3">
      <c r="A198" s="112" t="s">
        <v>226</v>
      </c>
      <c r="B198" s="113">
        <f>B196+B197</f>
        <v>0</v>
      </c>
      <c r="C198" s="113">
        <f>C196+C197</f>
        <v>0</v>
      </c>
      <c r="D198" s="119">
        <v>3</v>
      </c>
    </row>
    <row r="199" spans="1:4" ht="13.5" thickBot="1" x14ac:dyDescent="0.3">
      <c r="A199" s="112" t="s">
        <v>227</v>
      </c>
      <c r="B199" s="113">
        <f>C89</f>
        <v>0</v>
      </c>
      <c r="C199" s="113">
        <f>D89</f>
        <v>0</v>
      </c>
      <c r="D199" s="119">
        <v>4</v>
      </c>
    </row>
    <row r="200" spans="1:4" x14ac:dyDescent="0.25">
      <c r="A200" s="115" t="s">
        <v>228</v>
      </c>
      <c r="B200" s="207" t="e">
        <f>B198/B199</f>
        <v>#DIV/0!</v>
      </c>
      <c r="C200" s="207" t="e">
        <f>C198/C199</f>
        <v>#DIV/0!</v>
      </c>
      <c r="D200" s="209" t="s">
        <v>229</v>
      </c>
    </row>
    <row r="201" spans="1:4" ht="15" thickBot="1" x14ac:dyDescent="0.3">
      <c r="A201" s="112" t="s">
        <v>230</v>
      </c>
      <c r="B201" s="208"/>
      <c r="C201" s="208"/>
      <c r="D201" s="210"/>
    </row>
    <row r="202" spans="1:4" ht="13.5" thickBot="1" x14ac:dyDescent="0.3">
      <c r="A202" s="116" t="s">
        <v>231</v>
      </c>
      <c r="B202" s="117" t="s">
        <v>232</v>
      </c>
      <c r="C202" s="118" t="s">
        <v>233</v>
      </c>
      <c r="D202" s="211"/>
    </row>
    <row r="203" spans="1:4" ht="15" thickBot="1" x14ac:dyDescent="0.3">
      <c r="A203" s="112" t="s">
        <v>234</v>
      </c>
      <c r="B203" s="120">
        <f>C155</f>
        <v>0</v>
      </c>
      <c r="C203" s="120">
        <f>D155</f>
        <v>0</v>
      </c>
      <c r="D203" s="119">
        <v>5</v>
      </c>
    </row>
    <row r="204" spans="1:4" ht="13.5" thickBot="1" x14ac:dyDescent="0.3">
      <c r="A204" s="112" t="s">
        <v>235</v>
      </c>
      <c r="B204" s="113">
        <f>C153+C154</f>
        <v>0</v>
      </c>
      <c r="C204" s="113">
        <f>D153+D154</f>
        <v>0</v>
      </c>
      <c r="D204" s="119">
        <v>6</v>
      </c>
    </row>
    <row r="205" spans="1:4" ht="13.5" thickBot="1" x14ac:dyDescent="0.3">
      <c r="A205" s="112" t="s">
        <v>236</v>
      </c>
      <c r="B205" s="120">
        <f>C134</f>
        <v>0</v>
      </c>
      <c r="C205" s="120">
        <f>D134</f>
        <v>0</v>
      </c>
      <c r="D205" s="119">
        <v>7</v>
      </c>
    </row>
    <row r="206" spans="1:4" ht="13.5" thickBot="1" x14ac:dyDescent="0.3">
      <c r="A206" s="112" t="s">
        <v>237</v>
      </c>
      <c r="B206" s="121">
        <f>C120+C121+C123+C133</f>
        <v>0</v>
      </c>
      <c r="C206" s="121">
        <f>D120+D121+D123+D133</f>
        <v>0</v>
      </c>
      <c r="D206" s="119">
        <v>8</v>
      </c>
    </row>
    <row r="207" spans="1:4" ht="36.75" customHeight="1" thickBot="1" x14ac:dyDescent="0.3">
      <c r="A207" s="122" t="s">
        <v>238</v>
      </c>
      <c r="B207" s="120">
        <f>B203+B204+B205+B206</f>
        <v>0</v>
      </c>
      <c r="C207" s="120">
        <f>C203+C204+C205+C206</f>
        <v>0</v>
      </c>
      <c r="D207" s="119">
        <v>9</v>
      </c>
    </row>
    <row r="208" spans="1:4" x14ac:dyDescent="0.25">
      <c r="A208" s="115" t="s">
        <v>239</v>
      </c>
      <c r="B208" s="207" t="e">
        <f>B207/B205</f>
        <v>#DIV/0!</v>
      </c>
      <c r="C208" s="207" t="e">
        <f>C207/C205</f>
        <v>#DIV/0!</v>
      </c>
      <c r="D208" s="209" t="s">
        <v>240</v>
      </c>
    </row>
    <row r="209" spans="1:4" ht="15" thickBot="1" x14ac:dyDescent="0.3">
      <c r="A209" s="112" t="s">
        <v>241</v>
      </c>
      <c r="B209" s="208"/>
      <c r="C209" s="208"/>
      <c r="D209" s="210"/>
    </row>
    <row r="210" spans="1:4" ht="22.5" customHeight="1" thickBot="1" x14ac:dyDescent="0.3">
      <c r="A210" s="123" t="s">
        <v>216</v>
      </c>
      <c r="B210" s="117" t="s">
        <v>233</v>
      </c>
      <c r="C210" s="118" t="s">
        <v>242</v>
      </c>
      <c r="D210" s="211"/>
    </row>
    <row r="211" spans="1:4" ht="34.5" customHeight="1" x14ac:dyDescent="0.25">
      <c r="A211" s="200" t="s">
        <v>243</v>
      </c>
      <c r="B211" s="200"/>
      <c r="C211" s="200"/>
      <c r="D211" s="200"/>
    </row>
  </sheetData>
  <mergeCells count="30">
    <mergeCell ref="A167:D167"/>
    <mergeCell ref="A3:D3"/>
    <mergeCell ref="A104:D104"/>
    <mergeCell ref="A163:E163"/>
    <mergeCell ref="A164:D164"/>
    <mergeCell ref="A166:D166"/>
    <mergeCell ref="A191:D191"/>
    <mergeCell ref="A192:D192"/>
    <mergeCell ref="A171:D171"/>
    <mergeCell ref="A172:D172"/>
    <mergeCell ref="A178:D178"/>
    <mergeCell ref="B179:D179"/>
    <mergeCell ref="A181:D181"/>
    <mergeCell ref="A182:D182"/>
    <mergeCell ref="A211:D211"/>
    <mergeCell ref="I150:I151"/>
    <mergeCell ref="H150:H151"/>
    <mergeCell ref="E154:G154"/>
    <mergeCell ref="E150:G151"/>
    <mergeCell ref="A194:D194"/>
    <mergeCell ref="B200:B201"/>
    <mergeCell ref="C200:C201"/>
    <mergeCell ref="D200:D202"/>
    <mergeCell ref="B208:B209"/>
    <mergeCell ref="C208:C209"/>
    <mergeCell ref="D208:D210"/>
    <mergeCell ref="A183:D183"/>
    <mergeCell ref="A184:D184"/>
    <mergeCell ref="A187:D187"/>
    <mergeCell ref="A188:D18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60"/>
  <sheetViews>
    <sheetView zoomScale="184" zoomScaleNormal="184" workbookViewId="0">
      <selection activeCell="C68" sqref="C68"/>
    </sheetView>
  </sheetViews>
  <sheetFormatPr defaultColWidth="8.7109375" defaultRowHeight="12" x14ac:dyDescent="0.2"/>
  <cols>
    <col min="1" max="1" width="2.7109375" style="5" customWidth="1"/>
    <col min="2" max="2" width="5.140625" style="6" customWidth="1"/>
    <col min="3" max="3" width="37.85546875" style="5" customWidth="1"/>
    <col min="4" max="4" width="7.5703125" style="5" customWidth="1"/>
    <col min="5" max="5" width="11.140625" style="5" customWidth="1"/>
    <col min="6" max="18" width="8.7109375" style="5"/>
    <col min="19" max="19" width="8.5703125" style="5" customWidth="1"/>
    <col min="20" max="20" width="3.5703125" style="5" customWidth="1"/>
    <col min="21" max="16384" width="8.7109375" style="5"/>
  </cols>
  <sheetData>
    <row r="1" spans="1:20" ht="12.75" thickBot="1" x14ac:dyDescent="0.25">
      <c r="A1" s="52"/>
      <c r="B1" s="52"/>
      <c r="C1" s="52"/>
      <c r="D1" s="52"/>
      <c r="E1" s="52"/>
      <c r="F1" s="52"/>
      <c r="G1" s="52"/>
      <c r="H1" s="52"/>
      <c r="I1" s="52"/>
      <c r="J1" s="52"/>
      <c r="K1" s="52"/>
      <c r="L1" s="52"/>
      <c r="M1" s="52"/>
      <c r="N1" s="52"/>
      <c r="O1" s="52"/>
      <c r="P1" s="52"/>
      <c r="Q1" s="52"/>
      <c r="R1" s="52"/>
      <c r="S1" s="52"/>
      <c r="T1" s="52"/>
    </row>
    <row r="2" spans="1:20" ht="12.75" thickBot="1" x14ac:dyDescent="0.25">
      <c r="A2" s="52"/>
      <c r="B2" s="222" t="s">
        <v>55</v>
      </c>
      <c r="C2" s="223"/>
      <c r="T2" s="52"/>
    </row>
    <row r="3" spans="1:20" ht="12.75" thickBot="1" x14ac:dyDescent="0.25">
      <c r="A3" s="52"/>
      <c r="B3" s="51"/>
      <c r="C3" s="7" t="s">
        <v>39</v>
      </c>
      <c r="T3" s="52"/>
    </row>
    <row r="4" spans="1:20" ht="12.75" thickBot="1" x14ac:dyDescent="0.25">
      <c r="A4" s="52"/>
      <c r="B4" s="8"/>
      <c r="C4" s="9" t="s">
        <v>38</v>
      </c>
      <c r="T4" s="52"/>
    </row>
    <row r="5" spans="1:20" ht="12.75" thickBot="1" x14ac:dyDescent="0.25">
      <c r="A5" s="52"/>
      <c r="B5" s="1"/>
      <c r="C5" s="9" t="s">
        <v>32</v>
      </c>
      <c r="T5" s="52"/>
    </row>
    <row r="6" spans="1:20" ht="13.5" thickBot="1" x14ac:dyDescent="0.25">
      <c r="A6" s="52"/>
      <c r="E6" s="232"/>
      <c r="F6" s="232"/>
      <c r="G6" s="232"/>
      <c r="H6" s="232"/>
      <c r="I6" s="232"/>
      <c r="J6" s="232"/>
      <c r="K6" s="232"/>
      <c r="L6" s="232"/>
      <c r="M6" s="232"/>
      <c r="N6" s="232"/>
      <c r="O6" s="232"/>
      <c r="P6" s="232"/>
      <c r="Q6" s="232"/>
      <c r="R6" s="232"/>
      <c r="S6" s="232"/>
      <c r="T6" s="52"/>
    </row>
    <row r="7" spans="1:20" ht="12.75" thickBot="1" x14ac:dyDescent="0.25">
      <c r="A7" s="52"/>
      <c r="C7" s="11" t="s">
        <v>49</v>
      </c>
      <c r="D7" s="55">
        <v>2</v>
      </c>
      <c r="E7" s="10"/>
      <c r="F7" s="10"/>
      <c r="G7" s="10"/>
      <c r="H7" s="10"/>
      <c r="I7" s="10"/>
      <c r="J7" s="10"/>
      <c r="K7" s="10"/>
      <c r="L7" s="10"/>
      <c r="M7" s="10"/>
      <c r="N7" s="10"/>
      <c r="O7" s="10"/>
      <c r="P7" s="10"/>
      <c r="Q7" s="10"/>
      <c r="R7" s="10"/>
      <c r="S7" s="10"/>
      <c r="T7" s="52"/>
    </row>
    <row r="8" spans="1:20" ht="12.75" thickBot="1" x14ac:dyDescent="0.25">
      <c r="A8" s="52"/>
      <c r="E8" s="10"/>
      <c r="F8" s="10"/>
      <c r="G8" s="10"/>
      <c r="H8" s="10"/>
      <c r="I8" s="10"/>
      <c r="J8" s="10"/>
      <c r="K8" s="10"/>
      <c r="L8" s="10"/>
      <c r="M8" s="10"/>
      <c r="N8" s="10"/>
      <c r="O8" s="10"/>
      <c r="P8" s="10"/>
      <c r="Q8" s="10"/>
      <c r="R8" s="10"/>
      <c r="S8" s="10"/>
      <c r="T8" s="52"/>
    </row>
    <row r="9" spans="1:20" ht="19.899999999999999" customHeight="1" thickBot="1" x14ac:dyDescent="0.25">
      <c r="A9" s="52"/>
      <c r="B9" s="224" t="s">
        <v>15</v>
      </c>
      <c r="C9" s="225"/>
      <c r="E9" s="10"/>
      <c r="F9" s="10"/>
      <c r="G9" s="10"/>
      <c r="H9" s="10"/>
      <c r="I9" s="10"/>
      <c r="J9" s="10"/>
      <c r="K9" s="10"/>
      <c r="L9" s="10"/>
      <c r="M9" s="10"/>
      <c r="N9" s="10"/>
      <c r="O9" s="10"/>
      <c r="P9" s="10"/>
      <c r="Q9" s="10"/>
      <c r="R9" s="10"/>
      <c r="S9" s="10"/>
      <c r="T9" s="52"/>
    </row>
    <row r="10" spans="1:20" ht="15" customHeight="1" thickBot="1" x14ac:dyDescent="0.25">
      <c r="A10" s="52"/>
      <c r="B10" s="12"/>
      <c r="C10" s="12"/>
      <c r="E10" s="233" t="s">
        <v>56</v>
      </c>
      <c r="F10" s="234"/>
      <c r="G10" s="234"/>
      <c r="H10" s="234"/>
      <c r="I10" s="234"/>
      <c r="J10" s="234"/>
      <c r="K10" s="234"/>
      <c r="L10" s="234"/>
      <c r="M10" s="234"/>
      <c r="N10" s="234"/>
      <c r="O10" s="234"/>
      <c r="P10" s="234"/>
      <c r="Q10" s="234"/>
      <c r="R10" s="234"/>
      <c r="S10" s="235"/>
      <c r="T10" s="52"/>
    </row>
    <row r="11" spans="1:20" x14ac:dyDescent="0.2">
      <c r="A11" s="52"/>
      <c r="B11" s="13">
        <v>1</v>
      </c>
      <c r="C11" s="14" t="s">
        <v>17</v>
      </c>
      <c r="D11" s="60" t="s">
        <v>50</v>
      </c>
      <c r="E11" s="58">
        <v>1</v>
      </c>
      <c r="F11" s="58">
        <f>E11+1</f>
        <v>2</v>
      </c>
      <c r="G11" s="58">
        <f t="shared" ref="G11:S11" si="0">F11+1</f>
        <v>3</v>
      </c>
      <c r="H11" s="58">
        <f t="shared" si="0"/>
        <v>4</v>
      </c>
      <c r="I11" s="58">
        <f t="shared" si="0"/>
        <v>5</v>
      </c>
      <c r="J11" s="58">
        <f t="shared" si="0"/>
        <v>6</v>
      </c>
      <c r="K11" s="58">
        <f t="shared" si="0"/>
        <v>7</v>
      </c>
      <c r="L11" s="58">
        <f t="shared" si="0"/>
        <v>8</v>
      </c>
      <c r="M11" s="58">
        <f t="shared" si="0"/>
        <v>9</v>
      </c>
      <c r="N11" s="58">
        <f t="shared" si="0"/>
        <v>10</v>
      </c>
      <c r="O11" s="58">
        <f t="shared" si="0"/>
        <v>11</v>
      </c>
      <c r="P11" s="58">
        <f t="shared" si="0"/>
        <v>12</v>
      </c>
      <c r="Q11" s="58">
        <f t="shared" si="0"/>
        <v>13</v>
      </c>
      <c r="R11" s="58">
        <f t="shared" si="0"/>
        <v>14</v>
      </c>
      <c r="S11" s="58">
        <f t="shared" si="0"/>
        <v>15</v>
      </c>
      <c r="T11" s="52"/>
    </row>
    <row r="12" spans="1:20" s="15" customFormat="1" ht="24" x14ac:dyDescent="0.2">
      <c r="A12" s="52"/>
      <c r="B12" s="16" t="s">
        <v>34</v>
      </c>
      <c r="C12" s="17" t="s">
        <v>40</v>
      </c>
      <c r="D12" s="18" t="s">
        <v>10</v>
      </c>
      <c r="E12" s="19">
        <f>E13*E14</f>
        <v>40000</v>
      </c>
      <c r="F12" s="19">
        <f t="shared" ref="F12:S12" si="1">F13*F14</f>
        <v>40000</v>
      </c>
      <c r="G12" s="19">
        <f t="shared" si="1"/>
        <v>40000</v>
      </c>
      <c r="H12" s="19">
        <f t="shared" si="1"/>
        <v>40000</v>
      </c>
      <c r="I12" s="19">
        <f t="shared" si="1"/>
        <v>40000</v>
      </c>
      <c r="J12" s="19">
        <f t="shared" si="1"/>
        <v>40000</v>
      </c>
      <c r="K12" s="19">
        <f t="shared" si="1"/>
        <v>40000</v>
      </c>
      <c r="L12" s="19">
        <f t="shared" si="1"/>
        <v>40000</v>
      </c>
      <c r="M12" s="19">
        <f t="shared" si="1"/>
        <v>40000</v>
      </c>
      <c r="N12" s="19">
        <f t="shared" si="1"/>
        <v>40000</v>
      </c>
      <c r="O12" s="19">
        <f t="shared" si="1"/>
        <v>40000</v>
      </c>
      <c r="P12" s="19">
        <f t="shared" si="1"/>
        <v>40000</v>
      </c>
      <c r="Q12" s="19">
        <f t="shared" si="1"/>
        <v>40000</v>
      </c>
      <c r="R12" s="19">
        <f t="shared" si="1"/>
        <v>40000</v>
      </c>
      <c r="S12" s="19">
        <f t="shared" si="1"/>
        <v>40000</v>
      </c>
      <c r="T12" s="52"/>
    </row>
    <row r="13" spans="1:20" s="20" customFormat="1" x14ac:dyDescent="0.2">
      <c r="A13" s="52"/>
      <c r="B13" s="21" t="s">
        <v>42</v>
      </c>
      <c r="C13" s="22" t="s">
        <v>3</v>
      </c>
      <c r="D13" s="23" t="s">
        <v>6</v>
      </c>
      <c r="E13" s="3">
        <v>100</v>
      </c>
      <c r="F13" s="3">
        <v>100</v>
      </c>
      <c r="G13" s="3">
        <v>100</v>
      </c>
      <c r="H13" s="3">
        <v>100</v>
      </c>
      <c r="I13" s="3">
        <v>100</v>
      </c>
      <c r="J13" s="3">
        <v>100</v>
      </c>
      <c r="K13" s="3">
        <v>100</v>
      </c>
      <c r="L13" s="3">
        <v>100</v>
      </c>
      <c r="M13" s="3">
        <v>100</v>
      </c>
      <c r="N13" s="3">
        <v>100</v>
      </c>
      <c r="O13" s="3">
        <v>100</v>
      </c>
      <c r="P13" s="3">
        <v>100</v>
      </c>
      <c r="Q13" s="3">
        <v>100</v>
      </c>
      <c r="R13" s="3">
        <v>100</v>
      </c>
      <c r="S13" s="3">
        <v>100</v>
      </c>
      <c r="T13" s="52"/>
    </row>
    <row r="14" spans="1:20" s="20" customFormat="1" x14ac:dyDescent="0.2">
      <c r="A14" s="52"/>
      <c r="B14" s="21" t="s">
        <v>43</v>
      </c>
      <c r="C14" s="22" t="s">
        <v>5</v>
      </c>
      <c r="D14" s="23" t="s">
        <v>7</v>
      </c>
      <c r="E14" s="3">
        <v>400</v>
      </c>
      <c r="F14" s="3">
        <v>400</v>
      </c>
      <c r="G14" s="3">
        <v>400</v>
      </c>
      <c r="H14" s="3">
        <v>400</v>
      </c>
      <c r="I14" s="3">
        <v>400</v>
      </c>
      <c r="J14" s="3">
        <v>400</v>
      </c>
      <c r="K14" s="3">
        <v>400</v>
      </c>
      <c r="L14" s="3">
        <v>400</v>
      </c>
      <c r="M14" s="3">
        <v>400</v>
      </c>
      <c r="N14" s="3">
        <v>400</v>
      </c>
      <c r="O14" s="3">
        <v>400</v>
      </c>
      <c r="P14" s="3">
        <v>400</v>
      </c>
      <c r="Q14" s="3">
        <v>400</v>
      </c>
      <c r="R14" s="3">
        <v>400</v>
      </c>
      <c r="S14" s="3">
        <v>400</v>
      </c>
      <c r="T14" s="52"/>
    </row>
    <row r="15" spans="1:20" s="20" customFormat="1" ht="24" x14ac:dyDescent="0.2">
      <c r="A15" s="52"/>
      <c r="B15" s="21" t="s">
        <v>35</v>
      </c>
      <c r="C15" s="17" t="s">
        <v>41</v>
      </c>
      <c r="D15" s="23" t="s">
        <v>10</v>
      </c>
      <c r="E15" s="24">
        <f>E16*E17</f>
        <v>16500</v>
      </c>
      <c r="F15" s="24">
        <f t="shared" ref="F15:S15" si="2">F16*F17</f>
        <v>16500</v>
      </c>
      <c r="G15" s="24">
        <f t="shared" si="2"/>
        <v>16500</v>
      </c>
      <c r="H15" s="24">
        <f t="shared" si="2"/>
        <v>16500</v>
      </c>
      <c r="I15" s="24">
        <f t="shared" si="2"/>
        <v>16500</v>
      </c>
      <c r="J15" s="24">
        <f t="shared" si="2"/>
        <v>16500</v>
      </c>
      <c r="K15" s="24">
        <f t="shared" si="2"/>
        <v>16500</v>
      </c>
      <c r="L15" s="24">
        <f t="shared" si="2"/>
        <v>16500</v>
      </c>
      <c r="M15" s="24">
        <f t="shared" si="2"/>
        <v>16500</v>
      </c>
      <c r="N15" s="24">
        <f t="shared" si="2"/>
        <v>16500</v>
      </c>
      <c r="O15" s="24">
        <f t="shared" si="2"/>
        <v>16500</v>
      </c>
      <c r="P15" s="24">
        <f t="shared" si="2"/>
        <v>16500</v>
      </c>
      <c r="Q15" s="24">
        <f t="shared" si="2"/>
        <v>16500</v>
      </c>
      <c r="R15" s="24">
        <f t="shared" si="2"/>
        <v>16500</v>
      </c>
      <c r="S15" s="24">
        <f t="shared" si="2"/>
        <v>16500</v>
      </c>
      <c r="T15" s="52"/>
    </row>
    <row r="16" spans="1:20" s="20" customFormat="1" x14ac:dyDescent="0.2">
      <c r="A16" s="52"/>
      <c r="B16" s="21" t="s">
        <v>44</v>
      </c>
      <c r="C16" s="22" t="s">
        <v>3</v>
      </c>
      <c r="D16" s="23" t="s">
        <v>6</v>
      </c>
      <c r="E16" s="3">
        <v>150</v>
      </c>
      <c r="F16" s="3">
        <v>150</v>
      </c>
      <c r="G16" s="3">
        <v>150</v>
      </c>
      <c r="H16" s="3">
        <v>150</v>
      </c>
      <c r="I16" s="3">
        <v>150</v>
      </c>
      <c r="J16" s="3">
        <v>150</v>
      </c>
      <c r="K16" s="3">
        <v>150</v>
      </c>
      <c r="L16" s="3">
        <v>150</v>
      </c>
      <c r="M16" s="3">
        <v>150</v>
      </c>
      <c r="N16" s="3">
        <v>150</v>
      </c>
      <c r="O16" s="3">
        <v>150</v>
      </c>
      <c r="P16" s="3">
        <v>150</v>
      </c>
      <c r="Q16" s="3">
        <v>150</v>
      </c>
      <c r="R16" s="3">
        <v>150</v>
      </c>
      <c r="S16" s="3">
        <v>150</v>
      </c>
      <c r="T16" s="52"/>
    </row>
    <row r="17" spans="1:20" s="20" customFormat="1" x14ac:dyDescent="0.2">
      <c r="A17" s="52"/>
      <c r="B17" s="21" t="s">
        <v>45</v>
      </c>
      <c r="C17" s="22" t="s">
        <v>5</v>
      </c>
      <c r="D17" s="23" t="s">
        <v>7</v>
      </c>
      <c r="E17" s="3">
        <v>110</v>
      </c>
      <c r="F17" s="3">
        <v>110</v>
      </c>
      <c r="G17" s="3">
        <v>110</v>
      </c>
      <c r="H17" s="3">
        <v>110</v>
      </c>
      <c r="I17" s="3">
        <v>110</v>
      </c>
      <c r="J17" s="3">
        <v>110</v>
      </c>
      <c r="K17" s="3">
        <v>110</v>
      </c>
      <c r="L17" s="3">
        <v>110</v>
      </c>
      <c r="M17" s="3">
        <v>110</v>
      </c>
      <c r="N17" s="3">
        <v>110</v>
      </c>
      <c r="O17" s="3">
        <v>110</v>
      </c>
      <c r="P17" s="3">
        <v>110</v>
      </c>
      <c r="Q17" s="3">
        <v>110</v>
      </c>
      <c r="R17" s="3">
        <v>110</v>
      </c>
      <c r="S17" s="3">
        <v>110</v>
      </c>
      <c r="T17" s="52"/>
    </row>
    <row r="18" spans="1:20" s="20" customFormat="1" x14ac:dyDescent="0.2">
      <c r="A18" s="52"/>
      <c r="B18" s="25" t="s">
        <v>47</v>
      </c>
      <c r="C18" s="26" t="s">
        <v>48</v>
      </c>
      <c r="D18" s="14" t="s">
        <v>10</v>
      </c>
      <c r="E18" s="27">
        <f>SUM(E12,E15)</f>
        <v>56500</v>
      </c>
      <c r="F18" s="27">
        <f t="shared" ref="F18:S18" si="3">SUM(F12,F15)</f>
        <v>56500</v>
      </c>
      <c r="G18" s="27">
        <f t="shared" si="3"/>
        <v>56500</v>
      </c>
      <c r="H18" s="27">
        <f t="shared" si="3"/>
        <v>56500</v>
      </c>
      <c r="I18" s="27">
        <f t="shared" si="3"/>
        <v>56500</v>
      </c>
      <c r="J18" s="27">
        <f t="shared" si="3"/>
        <v>56500</v>
      </c>
      <c r="K18" s="27">
        <f t="shared" si="3"/>
        <v>56500</v>
      </c>
      <c r="L18" s="27">
        <f t="shared" si="3"/>
        <v>56500</v>
      </c>
      <c r="M18" s="27">
        <f t="shared" si="3"/>
        <v>56500</v>
      </c>
      <c r="N18" s="27">
        <f t="shared" si="3"/>
        <v>56500</v>
      </c>
      <c r="O18" s="27">
        <f t="shared" si="3"/>
        <v>56500</v>
      </c>
      <c r="P18" s="27">
        <f t="shared" si="3"/>
        <v>56500</v>
      </c>
      <c r="Q18" s="27">
        <f t="shared" si="3"/>
        <v>56500</v>
      </c>
      <c r="R18" s="27">
        <f t="shared" si="3"/>
        <v>56500</v>
      </c>
      <c r="S18" s="27">
        <f t="shared" si="3"/>
        <v>56500</v>
      </c>
      <c r="T18" s="52"/>
    </row>
    <row r="19" spans="1:20" s="20" customFormat="1" x14ac:dyDescent="0.2">
      <c r="A19" s="52"/>
      <c r="B19" s="25"/>
      <c r="C19" s="26"/>
      <c r="D19" s="14"/>
      <c r="E19" s="27"/>
      <c r="F19" s="27"/>
      <c r="G19" s="27"/>
      <c r="H19" s="27"/>
      <c r="I19" s="27"/>
      <c r="J19" s="27"/>
      <c r="K19" s="27"/>
      <c r="L19" s="27"/>
      <c r="M19" s="27"/>
      <c r="N19" s="27"/>
      <c r="O19" s="27"/>
      <c r="P19" s="27"/>
      <c r="Q19" s="27"/>
      <c r="R19" s="27"/>
      <c r="S19" s="27"/>
      <c r="T19" s="52"/>
    </row>
    <row r="20" spans="1:20" x14ac:dyDescent="0.2">
      <c r="A20" s="52"/>
      <c r="B20" s="13">
        <v>2</v>
      </c>
      <c r="C20" s="14" t="s">
        <v>0</v>
      </c>
      <c r="D20" s="229"/>
      <c r="E20" s="230"/>
      <c r="F20" s="230"/>
      <c r="G20" s="230"/>
      <c r="H20" s="230"/>
      <c r="I20" s="230"/>
      <c r="J20" s="230"/>
      <c r="K20" s="230"/>
      <c r="L20" s="230"/>
      <c r="M20" s="230"/>
      <c r="N20" s="230"/>
      <c r="O20" s="230"/>
      <c r="P20" s="230"/>
      <c r="Q20" s="230"/>
      <c r="R20" s="230"/>
      <c r="S20" s="231"/>
      <c r="T20" s="52"/>
    </row>
    <row r="21" spans="1:20" ht="24" x14ac:dyDescent="0.2">
      <c r="A21" s="52"/>
      <c r="B21" s="28" t="s">
        <v>1</v>
      </c>
      <c r="C21" s="17" t="s">
        <v>46</v>
      </c>
      <c r="D21" s="29" t="s">
        <v>10</v>
      </c>
      <c r="E21" s="30">
        <f>E22*E23</f>
        <v>2000</v>
      </c>
      <c r="F21" s="30">
        <f t="shared" ref="F21" si="4">F22*F23</f>
        <v>2000</v>
      </c>
      <c r="G21" s="30">
        <f t="shared" ref="G21" si="5">G22*G23</f>
        <v>2000</v>
      </c>
      <c r="H21" s="30">
        <f t="shared" ref="H21" si="6">H22*H23</f>
        <v>2000</v>
      </c>
      <c r="I21" s="30">
        <f t="shared" ref="I21" si="7">I22*I23</f>
        <v>2000</v>
      </c>
      <c r="J21" s="30">
        <f t="shared" ref="J21" si="8">J22*J23</f>
        <v>2000</v>
      </c>
      <c r="K21" s="30">
        <f t="shared" ref="K21" si="9">K22*K23</f>
        <v>2000</v>
      </c>
      <c r="L21" s="30">
        <f t="shared" ref="L21" si="10">L22*L23</f>
        <v>2000</v>
      </c>
      <c r="M21" s="30">
        <f t="shared" ref="M21" si="11">M22*M23</f>
        <v>2000</v>
      </c>
      <c r="N21" s="30">
        <f t="shared" ref="N21" si="12">N22*N23</f>
        <v>2000</v>
      </c>
      <c r="O21" s="30">
        <f t="shared" ref="O21" si="13">O22*O23</f>
        <v>2000</v>
      </c>
      <c r="P21" s="30">
        <f t="shared" ref="P21" si="14">P22*P23</f>
        <v>2000</v>
      </c>
      <c r="Q21" s="30">
        <f t="shared" ref="Q21" si="15">Q22*Q23</f>
        <v>2000</v>
      </c>
      <c r="R21" s="30">
        <f t="shared" ref="R21" si="16">R22*R23</f>
        <v>2000</v>
      </c>
      <c r="S21" s="30">
        <f t="shared" ref="S21" si="17">S22*S23</f>
        <v>2000</v>
      </c>
      <c r="T21" s="52"/>
    </row>
    <row r="22" spans="1:20" ht="18.600000000000001" customHeight="1" x14ac:dyDescent="0.2">
      <c r="A22" s="52"/>
      <c r="B22" s="31" t="s">
        <v>2</v>
      </c>
      <c r="C22" s="22" t="s">
        <v>3</v>
      </c>
      <c r="D22" s="32" t="s">
        <v>6</v>
      </c>
      <c r="E22" s="56">
        <v>5</v>
      </c>
      <c r="F22" s="56">
        <v>5</v>
      </c>
      <c r="G22" s="56">
        <v>5</v>
      </c>
      <c r="H22" s="56">
        <v>5</v>
      </c>
      <c r="I22" s="56">
        <v>5</v>
      </c>
      <c r="J22" s="56">
        <v>5</v>
      </c>
      <c r="K22" s="56">
        <v>5</v>
      </c>
      <c r="L22" s="56">
        <v>5</v>
      </c>
      <c r="M22" s="56">
        <v>5</v>
      </c>
      <c r="N22" s="56">
        <v>5</v>
      </c>
      <c r="O22" s="56">
        <v>5</v>
      </c>
      <c r="P22" s="56">
        <v>5</v>
      </c>
      <c r="Q22" s="56">
        <v>5</v>
      </c>
      <c r="R22" s="56">
        <v>5</v>
      </c>
      <c r="S22" s="56">
        <v>5</v>
      </c>
      <c r="T22" s="52"/>
    </row>
    <row r="23" spans="1:20" ht="16.5" customHeight="1" x14ac:dyDescent="0.2">
      <c r="A23" s="52"/>
      <c r="B23" s="31" t="s">
        <v>4</v>
      </c>
      <c r="C23" s="22" t="s">
        <v>5</v>
      </c>
      <c r="D23" s="32" t="s">
        <v>7</v>
      </c>
      <c r="E23" s="56">
        <v>400</v>
      </c>
      <c r="F23" s="56">
        <v>400</v>
      </c>
      <c r="G23" s="56">
        <v>400</v>
      </c>
      <c r="H23" s="56">
        <v>400</v>
      </c>
      <c r="I23" s="56">
        <v>400</v>
      </c>
      <c r="J23" s="56">
        <v>400</v>
      </c>
      <c r="K23" s="56">
        <v>400</v>
      </c>
      <c r="L23" s="56">
        <v>400</v>
      </c>
      <c r="M23" s="56">
        <v>400</v>
      </c>
      <c r="N23" s="56">
        <v>400</v>
      </c>
      <c r="O23" s="56">
        <v>400</v>
      </c>
      <c r="P23" s="56">
        <v>400</v>
      </c>
      <c r="Q23" s="56">
        <v>400</v>
      </c>
      <c r="R23" s="56">
        <v>400</v>
      </c>
      <c r="S23" s="56">
        <v>400</v>
      </c>
      <c r="T23" s="52"/>
    </row>
    <row r="24" spans="1:20" x14ac:dyDescent="0.2">
      <c r="A24" s="52"/>
      <c r="B24" s="33" t="s">
        <v>9</v>
      </c>
      <c r="C24" s="34" t="s">
        <v>12</v>
      </c>
      <c r="D24" s="29" t="s">
        <v>10</v>
      </c>
      <c r="E24" s="56">
        <v>10000</v>
      </c>
      <c r="F24" s="56">
        <v>10000</v>
      </c>
      <c r="G24" s="56">
        <v>10000</v>
      </c>
      <c r="H24" s="56">
        <v>10000</v>
      </c>
      <c r="I24" s="56">
        <v>10000</v>
      </c>
      <c r="J24" s="56">
        <v>10000</v>
      </c>
      <c r="K24" s="56">
        <v>10000</v>
      </c>
      <c r="L24" s="56">
        <v>10000</v>
      </c>
      <c r="M24" s="56">
        <v>10000</v>
      </c>
      <c r="N24" s="56">
        <v>10000</v>
      </c>
      <c r="O24" s="56">
        <v>10000</v>
      </c>
      <c r="P24" s="56">
        <v>10000</v>
      </c>
      <c r="Q24" s="56">
        <v>10000</v>
      </c>
      <c r="R24" s="56">
        <v>10000</v>
      </c>
      <c r="S24" s="56">
        <v>10000</v>
      </c>
      <c r="T24" s="52"/>
    </row>
    <row r="25" spans="1:20" ht="24" x14ac:dyDescent="0.2">
      <c r="A25" s="52"/>
      <c r="B25" s="33" t="s">
        <v>13</v>
      </c>
      <c r="C25" s="35" t="s">
        <v>14</v>
      </c>
      <c r="D25" s="29" t="s">
        <v>10</v>
      </c>
      <c r="E25" s="56">
        <v>25000</v>
      </c>
      <c r="F25" s="56">
        <v>25000</v>
      </c>
      <c r="G25" s="56">
        <v>25000</v>
      </c>
      <c r="H25" s="56">
        <v>25000</v>
      </c>
      <c r="I25" s="56">
        <v>25000</v>
      </c>
      <c r="J25" s="56">
        <v>25000</v>
      </c>
      <c r="K25" s="56">
        <v>25000</v>
      </c>
      <c r="L25" s="56">
        <v>25000</v>
      </c>
      <c r="M25" s="56">
        <v>25000</v>
      </c>
      <c r="N25" s="56">
        <v>25000</v>
      </c>
      <c r="O25" s="56">
        <v>25000</v>
      </c>
      <c r="P25" s="56">
        <v>25000</v>
      </c>
      <c r="Q25" s="56">
        <v>25000</v>
      </c>
      <c r="R25" s="56">
        <v>25000</v>
      </c>
      <c r="S25" s="56">
        <v>25000</v>
      </c>
      <c r="T25" s="52"/>
    </row>
    <row r="26" spans="1:20" x14ac:dyDescent="0.2">
      <c r="A26" s="52"/>
      <c r="B26" s="36" t="s">
        <v>16</v>
      </c>
      <c r="C26" s="26" t="s">
        <v>11</v>
      </c>
      <c r="D26" s="26" t="s">
        <v>10</v>
      </c>
      <c r="E26" s="37">
        <f>SUM(E21,E24,E25)</f>
        <v>37000</v>
      </c>
      <c r="F26" s="37">
        <f t="shared" ref="F26:S26" si="18">SUM(F21,F24,F25)</f>
        <v>37000</v>
      </c>
      <c r="G26" s="37">
        <f t="shared" si="18"/>
        <v>37000</v>
      </c>
      <c r="H26" s="37">
        <f t="shared" si="18"/>
        <v>37000</v>
      </c>
      <c r="I26" s="37">
        <f t="shared" si="18"/>
        <v>37000</v>
      </c>
      <c r="J26" s="37">
        <f t="shared" si="18"/>
        <v>37000</v>
      </c>
      <c r="K26" s="37">
        <f t="shared" si="18"/>
        <v>37000</v>
      </c>
      <c r="L26" s="37">
        <f t="shared" si="18"/>
        <v>37000</v>
      </c>
      <c r="M26" s="37">
        <f t="shared" si="18"/>
        <v>37000</v>
      </c>
      <c r="N26" s="37">
        <f t="shared" si="18"/>
        <v>37000</v>
      </c>
      <c r="O26" s="37">
        <f t="shared" si="18"/>
        <v>37000</v>
      </c>
      <c r="P26" s="37">
        <f t="shared" si="18"/>
        <v>37000</v>
      </c>
      <c r="Q26" s="37">
        <f t="shared" si="18"/>
        <v>37000</v>
      </c>
      <c r="R26" s="37">
        <f t="shared" si="18"/>
        <v>37000</v>
      </c>
      <c r="S26" s="37">
        <f t="shared" si="18"/>
        <v>37000</v>
      </c>
      <c r="T26" s="52"/>
    </row>
    <row r="27" spans="1:20" s="38" customFormat="1" ht="15" customHeight="1" thickBot="1" x14ac:dyDescent="0.25">
      <c r="A27" s="52"/>
      <c r="B27" s="39"/>
      <c r="C27" s="40"/>
      <c r="D27" s="41"/>
      <c r="E27" s="40"/>
      <c r="F27" s="40"/>
      <c r="G27" s="40"/>
      <c r="H27" s="40"/>
      <c r="I27" s="40"/>
      <c r="J27" s="40"/>
      <c r="K27" s="40"/>
      <c r="L27" s="40"/>
      <c r="M27" s="40"/>
      <c r="N27" s="40"/>
      <c r="O27" s="40"/>
      <c r="P27" s="40"/>
      <c r="Q27" s="40"/>
      <c r="R27" s="40"/>
      <c r="S27" s="40"/>
      <c r="T27" s="52"/>
    </row>
    <row r="28" spans="1:20" ht="25.5" customHeight="1" thickBot="1" x14ac:dyDescent="0.25">
      <c r="A28" s="52"/>
      <c r="B28" s="224" t="s">
        <v>18</v>
      </c>
      <c r="C28" s="225"/>
      <c r="T28" s="52"/>
    </row>
    <row r="29" spans="1:20" ht="13.9" customHeight="1" thickBot="1" x14ac:dyDescent="0.25">
      <c r="A29" s="52"/>
      <c r="B29" s="12"/>
      <c r="C29" s="12"/>
      <c r="E29" s="226" t="s">
        <v>57</v>
      </c>
      <c r="F29" s="227"/>
      <c r="G29" s="227"/>
      <c r="H29" s="227"/>
      <c r="I29" s="227"/>
      <c r="J29" s="227"/>
      <c r="K29" s="227"/>
      <c r="L29" s="227"/>
      <c r="M29" s="227"/>
      <c r="N29" s="227"/>
      <c r="O29" s="227"/>
      <c r="P29" s="227"/>
      <c r="Q29" s="227"/>
      <c r="R29" s="227"/>
      <c r="S29" s="228"/>
      <c r="T29" s="52"/>
    </row>
    <row r="30" spans="1:20" x14ac:dyDescent="0.2">
      <c r="A30" s="52"/>
      <c r="B30" s="61"/>
      <c r="C30" s="62"/>
      <c r="D30" s="63" t="s">
        <v>50</v>
      </c>
      <c r="E30" s="59">
        <v>1</v>
      </c>
      <c r="F30" s="59">
        <f>E30+1</f>
        <v>2</v>
      </c>
      <c r="G30" s="59">
        <f t="shared" ref="G30:S30" si="19">F30+1</f>
        <v>3</v>
      </c>
      <c r="H30" s="59">
        <f t="shared" si="19"/>
        <v>4</v>
      </c>
      <c r="I30" s="59">
        <f t="shared" si="19"/>
        <v>5</v>
      </c>
      <c r="J30" s="59">
        <f t="shared" si="19"/>
        <v>6</v>
      </c>
      <c r="K30" s="59">
        <f t="shared" si="19"/>
        <v>7</v>
      </c>
      <c r="L30" s="59">
        <f t="shared" si="19"/>
        <v>8</v>
      </c>
      <c r="M30" s="59">
        <f t="shared" si="19"/>
        <v>9</v>
      </c>
      <c r="N30" s="59">
        <f t="shared" si="19"/>
        <v>10</v>
      </c>
      <c r="O30" s="59">
        <f t="shared" si="19"/>
        <v>11</v>
      </c>
      <c r="P30" s="59">
        <f t="shared" si="19"/>
        <v>12</v>
      </c>
      <c r="Q30" s="59">
        <f t="shared" si="19"/>
        <v>13</v>
      </c>
      <c r="R30" s="59">
        <f t="shared" si="19"/>
        <v>14</v>
      </c>
      <c r="S30" s="59">
        <f t="shared" si="19"/>
        <v>15</v>
      </c>
      <c r="T30" s="52"/>
    </row>
    <row r="31" spans="1:20" s="42" customFormat="1" x14ac:dyDescent="0.2">
      <c r="A31" s="52"/>
      <c r="B31" s="43">
        <v>1</v>
      </c>
      <c r="C31" s="44" t="s">
        <v>19</v>
      </c>
      <c r="D31" s="26" t="s">
        <v>10</v>
      </c>
      <c r="E31" s="45">
        <f>SUM(E32:E33)</f>
        <v>0</v>
      </c>
      <c r="F31" s="45">
        <f t="shared" ref="F31:S31" si="20">SUM(F32:F33)</f>
        <v>0</v>
      </c>
      <c r="G31" s="45">
        <f t="shared" si="20"/>
        <v>56500</v>
      </c>
      <c r="H31" s="45">
        <f t="shared" si="20"/>
        <v>56500</v>
      </c>
      <c r="I31" s="45">
        <f t="shared" si="20"/>
        <v>56500</v>
      </c>
      <c r="J31" s="45">
        <f t="shared" si="20"/>
        <v>56500</v>
      </c>
      <c r="K31" s="45">
        <f t="shared" si="20"/>
        <v>56500</v>
      </c>
      <c r="L31" s="45">
        <f t="shared" si="20"/>
        <v>56500</v>
      </c>
      <c r="M31" s="45">
        <f t="shared" si="20"/>
        <v>56500</v>
      </c>
      <c r="N31" s="45">
        <f t="shared" si="20"/>
        <v>56500</v>
      </c>
      <c r="O31" s="45">
        <f t="shared" si="20"/>
        <v>56500</v>
      </c>
      <c r="P31" s="45">
        <f t="shared" si="20"/>
        <v>56500</v>
      </c>
      <c r="Q31" s="45">
        <f t="shared" si="20"/>
        <v>56500</v>
      </c>
      <c r="R31" s="45">
        <f t="shared" si="20"/>
        <v>56500</v>
      </c>
      <c r="S31" s="45">
        <f t="shared" si="20"/>
        <v>56500</v>
      </c>
      <c r="T31" s="52"/>
    </row>
    <row r="32" spans="1:20" x14ac:dyDescent="0.2">
      <c r="A32" s="52"/>
      <c r="B32" s="46" t="s">
        <v>34</v>
      </c>
      <c r="C32" s="47" t="s">
        <v>36</v>
      </c>
      <c r="D32" s="32" t="s">
        <v>10</v>
      </c>
      <c r="E32" s="48">
        <f>N(E30&gt;$D$7)*E18</f>
        <v>0</v>
      </c>
      <c r="F32" s="48">
        <f t="shared" ref="F32:S32" si="21">N(F30&gt;$D$7)*F18</f>
        <v>0</v>
      </c>
      <c r="G32" s="48">
        <f t="shared" si="21"/>
        <v>56500</v>
      </c>
      <c r="H32" s="48">
        <f t="shared" si="21"/>
        <v>56500</v>
      </c>
      <c r="I32" s="48">
        <f t="shared" si="21"/>
        <v>56500</v>
      </c>
      <c r="J32" s="48">
        <f t="shared" si="21"/>
        <v>56500</v>
      </c>
      <c r="K32" s="48">
        <f t="shared" si="21"/>
        <v>56500</v>
      </c>
      <c r="L32" s="48">
        <f t="shared" si="21"/>
        <v>56500</v>
      </c>
      <c r="M32" s="48">
        <f t="shared" si="21"/>
        <v>56500</v>
      </c>
      <c r="N32" s="48">
        <f t="shared" si="21"/>
        <v>56500</v>
      </c>
      <c r="O32" s="48">
        <f t="shared" si="21"/>
        <v>56500</v>
      </c>
      <c r="P32" s="48">
        <f t="shared" si="21"/>
        <v>56500</v>
      </c>
      <c r="Q32" s="48">
        <f t="shared" si="21"/>
        <v>56500</v>
      </c>
      <c r="R32" s="48">
        <f t="shared" si="21"/>
        <v>56500</v>
      </c>
      <c r="S32" s="48">
        <f t="shared" si="21"/>
        <v>56500</v>
      </c>
      <c r="T32" s="52"/>
    </row>
    <row r="33" spans="1:20" x14ac:dyDescent="0.2">
      <c r="A33" s="52"/>
      <c r="B33" s="46" t="s">
        <v>35</v>
      </c>
      <c r="C33" s="47" t="s">
        <v>37</v>
      </c>
      <c r="D33" s="32" t="s">
        <v>10</v>
      </c>
      <c r="E33" s="2"/>
      <c r="F33" s="2"/>
      <c r="G33" s="2"/>
      <c r="H33" s="2"/>
      <c r="I33" s="2"/>
      <c r="J33" s="2"/>
      <c r="K33" s="2"/>
      <c r="L33" s="2"/>
      <c r="M33" s="2"/>
      <c r="N33" s="2"/>
      <c r="O33" s="2"/>
      <c r="P33" s="2"/>
      <c r="Q33" s="2"/>
      <c r="R33" s="2"/>
      <c r="S33" s="53"/>
      <c r="T33" s="52"/>
    </row>
    <row r="34" spans="1:20" s="42" customFormat="1" x14ac:dyDescent="0.2">
      <c r="A34" s="52"/>
      <c r="B34" s="43">
        <v>2</v>
      </c>
      <c r="C34" s="44" t="s">
        <v>20</v>
      </c>
      <c r="D34" s="26" t="s">
        <v>10</v>
      </c>
      <c r="E34" s="45">
        <f>SUM(E35:E37)</f>
        <v>780000</v>
      </c>
      <c r="F34" s="45">
        <f t="shared" ref="F34:S34" si="22">SUM(F35:F37)</f>
        <v>120000</v>
      </c>
      <c r="G34" s="45">
        <f t="shared" si="22"/>
        <v>37000</v>
      </c>
      <c r="H34" s="45">
        <f t="shared" si="22"/>
        <v>37000</v>
      </c>
      <c r="I34" s="45">
        <f t="shared" si="22"/>
        <v>37000</v>
      </c>
      <c r="J34" s="45">
        <f t="shared" si="22"/>
        <v>87000</v>
      </c>
      <c r="K34" s="45">
        <f t="shared" si="22"/>
        <v>37000</v>
      </c>
      <c r="L34" s="45">
        <f t="shared" si="22"/>
        <v>37000</v>
      </c>
      <c r="M34" s="45">
        <f t="shared" si="22"/>
        <v>37000</v>
      </c>
      <c r="N34" s="45">
        <f t="shared" si="22"/>
        <v>37000</v>
      </c>
      <c r="O34" s="45">
        <f t="shared" si="22"/>
        <v>37000</v>
      </c>
      <c r="P34" s="45">
        <f t="shared" si="22"/>
        <v>87000</v>
      </c>
      <c r="Q34" s="45">
        <f t="shared" si="22"/>
        <v>37000</v>
      </c>
      <c r="R34" s="45">
        <f t="shared" si="22"/>
        <v>37000</v>
      </c>
      <c r="S34" s="45">
        <f t="shared" si="22"/>
        <v>37000</v>
      </c>
      <c r="T34" s="52"/>
    </row>
    <row r="35" spans="1:20" x14ac:dyDescent="0.2">
      <c r="A35" s="52"/>
      <c r="B35" s="49" t="s">
        <v>1</v>
      </c>
      <c r="C35" s="47" t="s">
        <v>21</v>
      </c>
      <c r="D35" s="32" t="s">
        <v>10</v>
      </c>
      <c r="E35" s="48">
        <f>N(E30&gt;$D$7)*E26</f>
        <v>0</v>
      </c>
      <c r="F35" s="48">
        <f t="shared" ref="F35:S35" si="23">N(F30&gt;$D$7)*F26</f>
        <v>0</v>
      </c>
      <c r="G35" s="48">
        <f t="shared" si="23"/>
        <v>37000</v>
      </c>
      <c r="H35" s="48">
        <f t="shared" si="23"/>
        <v>37000</v>
      </c>
      <c r="I35" s="48">
        <f t="shared" si="23"/>
        <v>37000</v>
      </c>
      <c r="J35" s="48">
        <f t="shared" si="23"/>
        <v>37000</v>
      </c>
      <c r="K35" s="48">
        <f t="shared" si="23"/>
        <v>37000</v>
      </c>
      <c r="L35" s="48">
        <f t="shared" si="23"/>
        <v>37000</v>
      </c>
      <c r="M35" s="48">
        <f t="shared" si="23"/>
        <v>37000</v>
      </c>
      <c r="N35" s="48">
        <f t="shared" si="23"/>
        <v>37000</v>
      </c>
      <c r="O35" s="48">
        <f t="shared" si="23"/>
        <v>37000</v>
      </c>
      <c r="P35" s="48">
        <f t="shared" si="23"/>
        <v>37000</v>
      </c>
      <c r="Q35" s="48">
        <f t="shared" si="23"/>
        <v>37000</v>
      </c>
      <c r="R35" s="48">
        <f t="shared" si="23"/>
        <v>37000</v>
      </c>
      <c r="S35" s="48">
        <f t="shared" si="23"/>
        <v>37000</v>
      </c>
      <c r="T35" s="52"/>
    </row>
    <row r="36" spans="1:20" x14ac:dyDescent="0.2">
      <c r="A36" s="52"/>
      <c r="B36" s="49" t="s">
        <v>8</v>
      </c>
      <c r="C36" s="47" t="s">
        <v>22</v>
      </c>
      <c r="D36" s="32" t="s">
        <v>10</v>
      </c>
      <c r="E36" s="53">
        <v>780000</v>
      </c>
      <c r="F36" s="53">
        <v>120000</v>
      </c>
      <c r="G36" s="2"/>
      <c r="H36" s="2"/>
      <c r="I36" s="2"/>
      <c r="J36" s="2"/>
      <c r="K36" s="2"/>
      <c r="L36" s="2"/>
      <c r="M36" s="2"/>
      <c r="N36" s="2"/>
      <c r="O36" s="2"/>
      <c r="P36" s="2"/>
      <c r="Q36" s="2"/>
      <c r="R36" s="2"/>
      <c r="S36" s="2"/>
      <c r="T36" s="52"/>
    </row>
    <row r="37" spans="1:20" x14ac:dyDescent="0.2">
      <c r="A37" s="52"/>
      <c r="B37" s="49" t="s">
        <v>9</v>
      </c>
      <c r="C37" s="47" t="s">
        <v>51</v>
      </c>
      <c r="D37" s="32" t="s">
        <v>10</v>
      </c>
      <c r="E37" s="4"/>
      <c r="F37" s="4"/>
      <c r="G37" s="53"/>
      <c r="H37" s="53"/>
      <c r="I37" s="53"/>
      <c r="J37" s="53">
        <v>50000</v>
      </c>
      <c r="K37" s="53"/>
      <c r="L37" s="53"/>
      <c r="M37" s="53"/>
      <c r="N37" s="53"/>
      <c r="O37" s="53"/>
      <c r="P37" s="53">
        <v>50000</v>
      </c>
      <c r="Q37" s="53"/>
      <c r="R37" s="53"/>
      <c r="S37" s="53"/>
      <c r="T37" s="52"/>
    </row>
    <row r="38" spans="1:20" s="42" customFormat="1" x14ac:dyDescent="0.2">
      <c r="A38" s="52"/>
      <c r="B38" s="43">
        <v>3</v>
      </c>
      <c r="C38" s="44" t="s">
        <v>23</v>
      </c>
      <c r="D38" s="26" t="s">
        <v>10</v>
      </c>
      <c r="E38" s="45">
        <f>E31-E34</f>
        <v>-780000</v>
      </c>
      <c r="F38" s="45">
        <f>F31-F34</f>
        <v>-120000</v>
      </c>
      <c r="G38" s="45">
        <f t="shared" ref="G38:S38" si="24">G31-G34</f>
        <v>19500</v>
      </c>
      <c r="H38" s="45">
        <f t="shared" si="24"/>
        <v>19500</v>
      </c>
      <c r="I38" s="45">
        <f t="shared" si="24"/>
        <v>19500</v>
      </c>
      <c r="J38" s="45">
        <f t="shared" si="24"/>
        <v>-30500</v>
      </c>
      <c r="K38" s="45">
        <f t="shared" si="24"/>
        <v>19500</v>
      </c>
      <c r="L38" s="45">
        <f t="shared" si="24"/>
        <v>19500</v>
      </c>
      <c r="M38" s="45">
        <f t="shared" si="24"/>
        <v>19500</v>
      </c>
      <c r="N38" s="45">
        <f t="shared" si="24"/>
        <v>19500</v>
      </c>
      <c r="O38" s="45">
        <f t="shared" si="24"/>
        <v>19500</v>
      </c>
      <c r="P38" s="45">
        <f t="shared" si="24"/>
        <v>-30500</v>
      </c>
      <c r="Q38" s="45">
        <f t="shared" si="24"/>
        <v>19500</v>
      </c>
      <c r="R38" s="45">
        <f t="shared" si="24"/>
        <v>19500</v>
      </c>
      <c r="S38" s="45">
        <f t="shared" si="24"/>
        <v>19500</v>
      </c>
      <c r="T38" s="52"/>
    </row>
    <row r="39" spans="1:20" s="42" customFormat="1" x14ac:dyDescent="0.2">
      <c r="A39" s="52"/>
      <c r="B39" s="43">
        <v>4</v>
      </c>
      <c r="C39" s="14" t="s">
        <v>24</v>
      </c>
      <c r="D39" s="14" t="s">
        <v>27</v>
      </c>
      <c r="E39" s="57">
        <f>IRR(E38:S38,-50%)</f>
        <v>-0.17170962417124147</v>
      </c>
      <c r="F39" s="44"/>
      <c r="G39" s="44"/>
      <c r="H39" s="44"/>
      <c r="I39" s="44"/>
      <c r="J39" s="44"/>
      <c r="K39" s="44"/>
      <c r="L39" s="44"/>
      <c r="M39" s="44"/>
      <c r="N39" s="44"/>
      <c r="O39" s="44"/>
      <c r="P39" s="44"/>
      <c r="Q39" s="44"/>
      <c r="R39" s="44"/>
      <c r="S39" s="44"/>
      <c r="T39" s="52"/>
    </row>
    <row r="40" spans="1:20" s="42" customFormat="1" x14ac:dyDescent="0.2">
      <c r="A40" s="52"/>
      <c r="B40" s="43">
        <v>5</v>
      </c>
      <c r="C40" s="14" t="s">
        <v>25</v>
      </c>
      <c r="D40" s="14" t="s">
        <v>26</v>
      </c>
      <c r="E40" s="50">
        <f>E38+NPV(4%,F38:S38)</f>
        <v>-781729.12017637689</v>
      </c>
      <c r="F40" s="44"/>
      <c r="G40" s="44"/>
      <c r="H40" s="44"/>
      <c r="I40" s="44"/>
      <c r="J40" s="44"/>
      <c r="K40" s="44"/>
      <c r="L40" s="44"/>
      <c r="M40" s="44"/>
      <c r="N40" s="44"/>
      <c r="O40" s="44"/>
      <c r="P40" s="44"/>
      <c r="Q40" s="44"/>
      <c r="R40" s="44"/>
      <c r="S40" s="44"/>
      <c r="T40" s="52"/>
    </row>
    <row r="41" spans="1:20" ht="15" customHeight="1" thickBot="1" x14ac:dyDescent="0.25">
      <c r="A41" s="52"/>
      <c r="T41" s="52"/>
    </row>
    <row r="42" spans="1:20" ht="26.45" customHeight="1" thickBot="1" x14ac:dyDescent="0.25">
      <c r="A42" s="52"/>
      <c r="B42" s="224" t="s">
        <v>28</v>
      </c>
      <c r="C42" s="225"/>
      <c r="T42" s="52"/>
    </row>
    <row r="43" spans="1:20" ht="15.6" customHeight="1" thickBot="1" x14ac:dyDescent="0.25">
      <c r="A43" s="52"/>
      <c r="B43" s="12"/>
      <c r="C43" s="12"/>
      <c r="E43" s="226" t="s">
        <v>57</v>
      </c>
      <c r="F43" s="227"/>
      <c r="G43" s="227"/>
      <c r="H43" s="227"/>
      <c r="I43" s="227"/>
      <c r="J43" s="227"/>
      <c r="K43" s="227"/>
      <c r="L43" s="227"/>
      <c r="M43" s="227"/>
      <c r="N43" s="227"/>
      <c r="O43" s="227"/>
      <c r="P43" s="227"/>
      <c r="Q43" s="227"/>
      <c r="R43" s="227"/>
      <c r="S43" s="228"/>
      <c r="T43" s="52"/>
    </row>
    <row r="44" spans="1:20" x14ac:dyDescent="0.2">
      <c r="A44" s="52"/>
      <c r="B44" s="64"/>
      <c r="C44" s="47"/>
      <c r="D44" s="63" t="s">
        <v>50</v>
      </c>
      <c r="E44" s="59">
        <v>1</v>
      </c>
      <c r="F44" s="59">
        <f>E44+1</f>
        <v>2</v>
      </c>
      <c r="G44" s="59">
        <f t="shared" ref="G44:S44" si="25">F44+1</f>
        <v>3</v>
      </c>
      <c r="H44" s="59">
        <f t="shared" si="25"/>
        <v>4</v>
      </c>
      <c r="I44" s="59">
        <f t="shared" si="25"/>
        <v>5</v>
      </c>
      <c r="J44" s="59">
        <f t="shared" si="25"/>
        <v>6</v>
      </c>
      <c r="K44" s="59">
        <f t="shared" si="25"/>
        <v>7</v>
      </c>
      <c r="L44" s="59">
        <f t="shared" si="25"/>
        <v>8</v>
      </c>
      <c r="M44" s="59">
        <f t="shared" si="25"/>
        <v>9</v>
      </c>
      <c r="N44" s="59">
        <f t="shared" si="25"/>
        <v>10</v>
      </c>
      <c r="O44" s="59">
        <f t="shared" si="25"/>
        <v>11</v>
      </c>
      <c r="P44" s="59">
        <f t="shared" si="25"/>
        <v>12</v>
      </c>
      <c r="Q44" s="59">
        <f t="shared" si="25"/>
        <v>13</v>
      </c>
      <c r="R44" s="59">
        <f t="shared" si="25"/>
        <v>14</v>
      </c>
      <c r="S44" s="59">
        <f t="shared" si="25"/>
        <v>15</v>
      </c>
      <c r="T44" s="52"/>
    </row>
    <row r="45" spans="1:20" x14ac:dyDescent="0.2">
      <c r="A45" s="52"/>
      <c r="B45" s="43">
        <v>1</v>
      </c>
      <c r="C45" s="44" t="s">
        <v>19</v>
      </c>
      <c r="D45" s="26" t="s">
        <v>10</v>
      </c>
      <c r="E45" s="45">
        <f>SUM(E46:E47)</f>
        <v>0</v>
      </c>
      <c r="F45" s="45">
        <f t="shared" ref="F45:S45" si="26">SUM(F46:F47)</f>
        <v>0</v>
      </c>
      <c r="G45" s="45">
        <f t="shared" si="26"/>
        <v>56500</v>
      </c>
      <c r="H45" s="45">
        <f t="shared" si="26"/>
        <v>56500</v>
      </c>
      <c r="I45" s="45">
        <f t="shared" si="26"/>
        <v>56500</v>
      </c>
      <c r="J45" s="45">
        <f t="shared" si="26"/>
        <v>56500</v>
      </c>
      <c r="K45" s="45">
        <f t="shared" si="26"/>
        <v>56500</v>
      </c>
      <c r="L45" s="45">
        <f t="shared" si="26"/>
        <v>56500</v>
      </c>
      <c r="M45" s="45">
        <f t="shared" si="26"/>
        <v>56500</v>
      </c>
      <c r="N45" s="45">
        <f t="shared" si="26"/>
        <v>56500</v>
      </c>
      <c r="O45" s="45">
        <f t="shared" si="26"/>
        <v>56500</v>
      </c>
      <c r="P45" s="45">
        <f t="shared" si="26"/>
        <v>56500</v>
      </c>
      <c r="Q45" s="45">
        <f t="shared" si="26"/>
        <v>56500</v>
      </c>
      <c r="R45" s="45">
        <f t="shared" si="26"/>
        <v>56500</v>
      </c>
      <c r="S45" s="45">
        <f t="shared" si="26"/>
        <v>56500</v>
      </c>
      <c r="T45" s="52"/>
    </row>
    <row r="46" spans="1:20" x14ac:dyDescent="0.2">
      <c r="A46" s="52"/>
      <c r="B46" s="46" t="s">
        <v>34</v>
      </c>
      <c r="C46" s="47" t="s">
        <v>36</v>
      </c>
      <c r="D46" s="32" t="s">
        <v>10</v>
      </c>
      <c r="E46" s="48">
        <f>E32</f>
        <v>0</v>
      </c>
      <c r="F46" s="48">
        <f t="shared" ref="F46:S46" si="27">F32</f>
        <v>0</v>
      </c>
      <c r="G46" s="48">
        <f t="shared" si="27"/>
        <v>56500</v>
      </c>
      <c r="H46" s="48">
        <f t="shared" si="27"/>
        <v>56500</v>
      </c>
      <c r="I46" s="48">
        <f t="shared" si="27"/>
        <v>56500</v>
      </c>
      <c r="J46" s="48">
        <f t="shared" si="27"/>
        <v>56500</v>
      </c>
      <c r="K46" s="48">
        <f t="shared" si="27"/>
        <v>56500</v>
      </c>
      <c r="L46" s="48">
        <f t="shared" si="27"/>
        <v>56500</v>
      </c>
      <c r="M46" s="48">
        <f t="shared" si="27"/>
        <v>56500</v>
      </c>
      <c r="N46" s="48">
        <f t="shared" si="27"/>
        <v>56500</v>
      </c>
      <c r="O46" s="48">
        <f t="shared" si="27"/>
        <v>56500</v>
      </c>
      <c r="P46" s="48">
        <f t="shared" si="27"/>
        <v>56500</v>
      </c>
      <c r="Q46" s="48">
        <f t="shared" si="27"/>
        <v>56500</v>
      </c>
      <c r="R46" s="48">
        <f t="shared" si="27"/>
        <v>56500</v>
      </c>
      <c r="S46" s="48">
        <f t="shared" si="27"/>
        <v>56500</v>
      </c>
      <c r="T46" s="52"/>
    </row>
    <row r="47" spans="1:20" x14ac:dyDescent="0.2">
      <c r="A47" s="52"/>
      <c r="B47" s="46" t="s">
        <v>35</v>
      </c>
      <c r="C47" s="47" t="s">
        <v>37</v>
      </c>
      <c r="D47" s="32" t="s">
        <v>10</v>
      </c>
      <c r="E47" s="2"/>
      <c r="F47" s="2"/>
      <c r="G47" s="2"/>
      <c r="H47" s="2"/>
      <c r="I47" s="2"/>
      <c r="J47" s="2"/>
      <c r="K47" s="2"/>
      <c r="L47" s="2"/>
      <c r="M47" s="2"/>
      <c r="N47" s="2"/>
      <c r="O47" s="2"/>
      <c r="P47" s="2"/>
      <c r="Q47" s="2"/>
      <c r="R47" s="2"/>
      <c r="S47" s="48">
        <f>S33</f>
        <v>0</v>
      </c>
      <c r="T47" s="52"/>
    </row>
    <row r="48" spans="1:20" x14ac:dyDescent="0.2">
      <c r="A48" s="52"/>
      <c r="B48" s="43">
        <v>2</v>
      </c>
      <c r="C48" s="44" t="s">
        <v>20</v>
      </c>
      <c r="D48" s="26" t="s">
        <v>10</v>
      </c>
      <c r="E48" s="45">
        <f>SUM(E49:E51)</f>
        <v>117000</v>
      </c>
      <c r="F48" s="45">
        <f t="shared" ref="F48:S48" si="28">SUM(F49:F51)</f>
        <v>18000</v>
      </c>
      <c r="G48" s="45">
        <f t="shared" si="28"/>
        <v>37000</v>
      </c>
      <c r="H48" s="45">
        <f t="shared" si="28"/>
        <v>37000</v>
      </c>
      <c r="I48" s="45">
        <f t="shared" si="28"/>
        <v>37000</v>
      </c>
      <c r="J48" s="45">
        <f t="shared" si="28"/>
        <v>87000</v>
      </c>
      <c r="K48" s="45">
        <f t="shared" si="28"/>
        <v>37000</v>
      </c>
      <c r="L48" s="45">
        <f t="shared" si="28"/>
        <v>37000</v>
      </c>
      <c r="M48" s="45">
        <f t="shared" si="28"/>
        <v>37000</v>
      </c>
      <c r="N48" s="45">
        <f t="shared" si="28"/>
        <v>37000</v>
      </c>
      <c r="O48" s="45">
        <f t="shared" si="28"/>
        <v>37000</v>
      </c>
      <c r="P48" s="45">
        <f t="shared" si="28"/>
        <v>87000</v>
      </c>
      <c r="Q48" s="45">
        <f t="shared" si="28"/>
        <v>37000</v>
      </c>
      <c r="R48" s="45">
        <f t="shared" si="28"/>
        <v>37000</v>
      </c>
      <c r="S48" s="45">
        <f t="shared" si="28"/>
        <v>37000</v>
      </c>
      <c r="T48" s="52"/>
    </row>
    <row r="49" spans="1:20" x14ac:dyDescent="0.2">
      <c r="A49" s="52"/>
      <c r="B49" s="49" t="s">
        <v>1</v>
      </c>
      <c r="C49" s="47" t="s">
        <v>21</v>
      </c>
      <c r="D49" s="32" t="s">
        <v>10</v>
      </c>
      <c r="E49" s="48">
        <f>E35</f>
        <v>0</v>
      </c>
      <c r="F49" s="48">
        <f t="shared" ref="F49:S49" si="29">F35</f>
        <v>0</v>
      </c>
      <c r="G49" s="48">
        <f t="shared" si="29"/>
        <v>37000</v>
      </c>
      <c r="H49" s="48">
        <f t="shared" si="29"/>
        <v>37000</v>
      </c>
      <c r="I49" s="48">
        <f t="shared" si="29"/>
        <v>37000</v>
      </c>
      <c r="J49" s="48">
        <f t="shared" si="29"/>
        <v>37000</v>
      </c>
      <c r="K49" s="48">
        <f t="shared" si="29"/>
        <v>37000</v>
      </c>
      <c r="L49" s="48">
        <f t="shared" si="29"/>
        <v>37000</v>
      </c>
      <c r="M49" s="48">
        <f t="shared" si="29"/>
        <v>37000</v>
      </c>
      <c r="N49" s="48">
        <f t="shared" si="29"/>
        <v>37000</v>
      </c>
      <c r="O49" s="48">
        <f t="shared" si="29"/>
        <v>37000</v>
      </c>
      <c r="P49" s="48">
        <f t="shared" si="29"/>
        <v>37000</v>
      </c>
      <c r="Q49" s="48">
        <f t="shared" si="29"/>
        <v>37000</v>
      </c>
      <c r="R49" s="48">
        <f t="shared" si="29"/>
        <v>37000</v>
      </c>
      <c r="S49" s="48">
        <f t="shared" si="29"/>
        <v>37000</v>
      </c>
      <c r="T49" s="52"/>
    </row>
    <row r="50" spans="1:20" x14ac:dyDescent="0.2">
      <c r="A50" s="52"/>
      <c r="B50" s="49" t="s">
        <v>8</v>
      </c>
      <c r="C50" s="47" t="s">
        <v>31</v>
      </c>
      <c r="D50" s="32" t="s">
        <v>10</v>
      </c>
      <c r="E50" s="53">
        <f>15%*E36</f>
        <v>117000</v>
      </c>
      <c r="F50" s="53">
        <f>15%*F36</f>
        <v>18000</v>
      </c>
      <c r="G50" s="2"/>
      <c r="H50" s="2"/>
      <c r="I50" s="2"/>
      <c r="J50" s="2"/>
      <c r="K50" s="2"/>
      <c r="L50" s="2"/>
      <c r="M50" s="2"/>
      <c r="N50" s="2"/>
      <c r="O50" s="2"/>
      <c r="P50" s="2"/>
      <c r="Q50" s="2"/>
      <c r="R50" s="2"/>
      <c r="S50" s="2"/>
      <c r="T50" s="52"/>
    </row>
    <row r="51" spans="1:20" x14ac:dyDescent="0.2">
      <c r="A51" s="52"/>
      <c r="B51" s="49" t="s">
        <v>9</v>
      </c>
      <c r="C51" s="47" t="s">
        <v>33</v>
      </c>
      <c r="D51" s="32" t="s">
        <v>10</v>
      </c>
      <c r="E51" s="48">
        <f>E37</f>
        <v>0</v>
      </c>
      <c r="F51" s="48">
        <f t="shared" ref="F51:S51" si="30">F37</f>
        <v>0</v>
      </c>
      <c r="G51" s="48">
        <f t="shared" si="30"/>
        <v>0</v>
      </c>
      <c r="H51" s="48">
        <f t="shared" si="30"/>
        <v>0</v>
      </c>
      <c r="I51" s="48">
        <f t="shared" si="30"/>
        <v>0</v>
      </c>
      <c r="J51" s="48">
        <f t="shared" si="30"/>
        <v>50000</v>
      </c>
      <c r="K51" s="48">
        <f t="shared" si="30"/>
        <v>0</v>
      </c>
      <c r="L51" s="48">
        <f t="shared" si="30"/>
        <v>0</v>
      </c>
      <c r="M51" s="48">
        <f t="shared" si="30"/>
        <v>0</v>
      </c>
      <c r="N51" s="48">
        <f t="shared" si="30"/>
        <v>0</v>
      </c>
      <c r="O51" s="48">
        <f t="shared" si="30"/>
        <v>0</v>
      </c>
      <c r="P51" s="48">
        <f t="shared" si="30"/>
        <v>50000</v>
      </c>
      <c r="Q51" s="48">
        <f t="shared" si="30"/>
        <v>0</v>
      </c>
      <c r="R51" s="48">
        <f t="shared" si="30"/>
        <v>0</v>
      </c>
      <c r="S51" s="48">
        <f t="shared" si="30"/>
        <v>0</v>
      </c>
      <c r="T51" s="52"/>
    </row>
    <row r="52" spans="1:20" x14ac:dyDescent="0.2">
      <c r="A52" s="52"/>
      <c r="B52" s="43">
        <v>3</v>
      </c>
      <c r="C52" s="44" t="s">
        <v>23</v>
      </c>
      <c r="D52" s="26" t="s">
        <v>10</v>
      </c>
      <c r="E52" s="45">
        <f>E45-E48</f>
        <v>-117000</v>
      </c>
      <c r="F52" s="45">
        <f t="shared" ref="F52:S52" si="31">F45-F48</f>
        <v>-18000</v>
      </c>
      <c r="G52" s="45">
        <f t="shared" si="31"/>
        <v>19500</v>
      </c>
      <c r="H52" s="45">
        <f t="shared" si="31"/>
        <v>19500</v>
      </c>
      <c r="I52" s="45">
        <f t="shared" si="31"/>
        <v>19500</v>
      </c>
      <c r="J52" s="45">
        <f t="shared" si="31"/>
        <v>-30500</v>
      </c>
      <c r="K52" s="45">
        <f t="shared" si="31"/>
        <v>19500</v>
      </c>
      <c r="L52" s="45">
        <f t="shared" si="31"/>
        <v>19500</v>
      </c>
      <c r="M52" s="45">
        <f t="shared" si="31"/>
        <v>19500</v>
      </c>
      <c r="N52" s="45">
        <f t="shared" si="31"/>
        <v>19500</v>
      </c>
      <c r="O52" s="45">
        <f t="shared" si="31"/>
        <v>19500</v>
      </c>
      <c r="P52" s="45">
        <f t="shared" si="31"/>
        <v>-30500</v>
      </c>
      <c r="Q52" s="45">
        <f t="shared" si="31"/>
        <v>19500</v>
      </c>
      <c r="R52" s="45">
        <f t="shared" si="31"/>
        <v>19500</v>
      </c>
      <c r="S52" s="45">
        <f t="shared" si="31"/>
        <v>19500</v>
      </c>
      <c r="T52" s="52"/>
    </row>
    <row r="53" spans="1:20" x14ac:dyDescent="0.2">
      <c r="A53" s="52"/>
      <c r="B53" s="43">
        <v>4</v>
      </c>
      <c r="C53" s="14" t="s">
        <v>29</v>
      </c>
      <c r="D53" s="14" t="s">
        <v>27</v>
      </c>
      <c r="E53" s="57">
        <f>IRR(E52:S52,-20%)</f>
        <v>1.6765340482851832E-2</v>
      </c>
      <c r="F53" s="44"/>
      <c r="G53" s="44"/>
      <c r="H53" s="44"/>
      <c r="I53" s="44"/>
      <c r="J53" s="44"/>
      <c r="K53" s="44"/>
      <c r="L53" s="44"/>
      <c r="M53" s="44"/>
      <c r="N53" s="44"/>
      <c r="O53" s="44"/>
      <c r="P53" s="44"/>
      <c r="Q53" s="44"/>
      <c r="R53" s="44"/>
      <c r="S53" s="44"/>
      <c r="T53" s="52"/>
    </row>
    <row r="54" spans="1:20" x14ac:dyDescent="0.2">
      <c r="A54" s="52"/>
      <c r="B54" s="43">
        <v>5</v>
      </c>
      <c r="C54" s="14" t="s">
        <v>30</v>
      </c>
      <c r="D54" s="14" t="s">
        <v>26</v>
      </c>
      <c r="E54" s="50">
        <f>E52+NPV(4%,F52:S52)</f>
        <v>-20652.197099453828</v>
      </c>
      <c r="F54" s="44"/>
      <c r="G54" s="44"/>
      <c r="H54" s="44"/>
      <c r="I54" s="44"/>
      <c r="J54" s="44"/>
      <c r="K54" s="44"/>
      <c r="L54" s="44"/>
      <c r="M54" s="44"/>
      <c r="N54" s="44"/>
      <c r="O54" s="44"/>
      <c r="P54" s="44"/>
      <c r="Q54" s="44"/>
      <c r="R54" s="44"/>
      <c r="S54" s="44"/>
      <c r="T54" s="52"/>
    </row>
    <row r="55" spans="1:20" x14ac:dyDescent="0.2">
      <c r="A55" s="52"/>
      <c r="B55" s="52"/>
      <c r="C55" s="52"/>
      <c r="D55" s="52"/>
      <c r="E55" s="52"/>
      <c r="F55" s="52"/>
      <c r="G55" s="52"/>
      <c r="H55" s="52"/>
      <c r="I55" s="52"/>
      <c r="J55" s="52"/>
      <c r="K55" s="52"/>
      <c r="L55" s="52"/>
      <c r="M55" s="52"/>
      <c r="N55" s="52"/>
      <c r="O55" s="52"/>
      <c r="P55" s="52"/>
      <c r="Q55" s="52"/>
      <c r="R55" s="52"/>
      <c r="S55" s="52"/>
      <c r="T55" s="52"/>
    </row>
    <row r="56" spans="1:20" x14ac:dyDescent="0.2">
      <c r="B56" s="5"/>
    </row>
    <row r="58" spans="1:20" x14ac:dyDescent="0.2">
      <c r="C58" s="20" t="s">
        <v>52</v>
      </c>
    </row>
    <row r="59" spans="1:20" x14ac:dyDescent="0.2">
      <c r="C59" s="54" t="s">
        <v>54</v>
      </c>
    </row>
    <row r="60" spans="1:20" x14ac:dyDescent="0.2">
      <c r="C60" s="54" t="s">
        <v>53</v>
      </c>
    </row>
  </sheetData>
  <mergeCells count="9">
    <mergeCell ref="B2:C2"/>
    <mergeCell ref="B9:C9"/>
    <mergeCell ref="B28:C28"/>
    <mergeCell ref="E43:S43"/>
    <mergeCell ref="B42:C42"/>
    <mergeCell ref="D20:S20"/>
    <mergeCell ref="E6:S6"/>
    <mergeCell ref="E10:S10"/>
    <mergeCell ref="E29:S29"/>
  </mergeCells>
  <phoneticPr fontId="3" type="noConversion"/>
  <pageMargins left="0.7" right="0.7" top="0.75" bottom="0.75" header="0.3" footer="0.3"/>
  <pageSetup scale="6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workbookViewId="0">
      <selection activeCell="S21" sqref="S21"/>
    </sheetView>
  </sheetViews>
  <sheetFormatPr defaultColWidth="9.140625" defaultRowHeight="15" x14ac:dyDescent="0.25"/>
  <cols>
    <col min="1" max="1" width="37" style="97" customWidth="1"/>
    <col min="2" max="3" width="9.28515625" style="71" customWidth="1"/>
    <col min="4" max="4" width="9.85546875" style="71" bestFit="1" customWidth="1"/>
    <col min="5" max="6" width="9.28515625" style="126" customWidth="1"/>
    <col min="7" max="14" width="10.28515625" style="126" bestFit="1" customWidth="1"/>
    <col min="15" max="16384" width="9.140625" style="126"/>
  </cols>
  <sheetData>
    <row r="1" spans="1:14" s="125" customFormat="1" ht="18" x14ac:dyDescent="0.25">
      <c r="A1" s="236" t="s">
        <v>244</v>
      </c>
      <c r="B1" s="236"/>
      <c r="C1" s="236"/>
      <c r="D1" s="236"/>
    </row>
    <row r="2" spans="1:14" s="125" customFormat="1" ht="46.5" customHeight="1" x14ac:dyDescent="0.25">
      <c r="A2" s="237" t="s">
        <v>245</v>
      </c>
      <c r="B2" s="237"/>
      <c r="C2" s="237"/>
      <c r="D2" s="237"/>
      <c r="E2" s="238" t="s">
        <v>73</v>
      </c>
      <c r="F2" s="239"/>
      <c r="G2" s="239"/>
      <c r="H2" s="239"/>
      <c r="I2" s="239"/>
      <c r="J2" s="239"/>
      <c r="K2" s="239"/>
      <c r="L2" s="239"/>
      <c r="M2" s="239"/>
      <c r="N2" s="240"/>
    </row>
    <row r="3" spans="1:14" s="125" customFormat="1" ht="18" x14ac:dyDescent="0.25">
      <c r="A3" s="241"/>
      <c r="B3" s="241"/>
      <c r="C3" s="241"/>
      <c r="D3" s="241"/>
    </row>
    <row r="4" spans="1:14" x14ac:dyDescent="0.25">
      <c r="A4" s="69" t="s">
        <v>246</v>
      </c>
      <c r="B4" s="85">
        <v>2019</v>
      </c>
      <c r="C4" s="85">
        <v>2020</v>
      </c>
      <c r="D4" s="85">
        <v>2021</v>
      </c>
      <c r="E4" s="85">
        <f>'[1]1A-Bilant'!E5</f>
        <v>1</v>
      </c>
      <c r="F4" s="85">
        <f>'[1]1A-Bilant'!F5</f>
        <v>2</v>
      </c>
      <c r="G4" s="85">
        <f>'[1]1A-Bilant'!G5</f>
        <v>3</v>
      </c>
      <c r="H4" s="85">
        <f>'[1]1A-Bilant'!H5</f>
        <v>4</v>
      </c>
      <c r="I4" s="85">
        <f>'[1]1A-Bilant'!I5</f>
        <v>5</v>
      </c>
      <c r="J4" s="85">
        <f>'[1]1A-Bilant'!J5</f>
        <v>6</v>
      </c>
      <c r="K4" s="85">
        <f>'[1]1A-Bilant'!K5</f>
        <v>7</v>
      </c>
      <c r="L4" s="85">
        <f>'[1]1A-Bilant'!L5</f>
        <v>8</v>
      </c>
      <c r="M4" s="85">
        <f>'[1]1A-Bilant'!M5</f>
        <v>9</v>
      </c>
      <c r="N4" s="85">
        <f>'[1]1A-Bilant'!N5</f>
        <v>10</v>
      </c>
    </row>
    <row r="5" spans="1:14" x14ac:dyDescent="0.25">
      <c r="A5" s="87" t="s">
        <v>247</v>
      </c>
      <c r="B5" s="76"/>
      <c r="C5" s="76"/>
      <c r="D5" s="76"/>
      <c r="E5" s="76"/>
      <c r="F5" s="76"/>
      <c r="G5" s="76"/>
      <c r="H5" s="76"/>
      <c r="I5" s="76"/>
      <c r="J5" s="76"/>
      <c r="K5" s="76"/>
      <c r="L5" s="76"/>
      <c r="M5" s="76"/>
      <c r="N5" s="76"/>
    </row>
    <row r="6" spans="1:14" ht="25.5" x14ac:dyDescent="0.25">
      <c r="A6" s="87" t="s">
        <v>248</v>
      </c>
      <c r="B6" s="76"/>
      <c r="C6" s="76"/>
      <c r="D6" s="76"/>
      <c r="E6" s="76"/>
      <c r="F6" s="76"/>
      <c r="G6" s="76"/>
      <c r="H6" s="76"/>
      <c r="I6" s="76"/>
      <c r="J6" s="76"/>
      <c r="K6" s="76"/>
      <c r="L6" s="76"/>
      <c r="M6" s="76"/>
      <c r="N6" s="76"/>
    </row>
    <row r="7" spans="1:14" ht="38.25" x14ac:dyDescent="0.25">
      <c r="A7" s="87" t="s">
        <v>249</v>
      </c>
      <c r="B7" s="76"/>
      <c r="C7" s="76"/>
      <c r="D7" s="76"/>
      <c r="E7" s="76"/>
      <c r="F7" s="76"/>
      <c r="G7" s="76"/>
      <c r="H7" s="76"/>
      <c r="I7" s="76"/>
      <c r="J7" s="76"/>
      <c r="K7" s="76"/>
      <c r="L7" s="76"/>
      <c r="M7" s="76"/>
      <c r="N7" s="76"/>
    </row>
    <row r="8" spans="1:14" x14ac:dyDescent="0.25">
      <c r="A8" s="87" t="s">
        <v>250</v>
      </c>
      <c r="B8" s="76"/>
      <c r="C8" s="76"/>
      <c r="D8" s="76"/>
      <c r="E8" s="76"/>
      <c r="F8" s="76"/>
      <c r="G8" s="76"/>
      <c r="H8" s="76"/>
      <c r="I8" s="76"/>
      <c r="J8" s="76"/>
      <c r="K8" s="76"/>
      <c r="L8" s="76"/>
      <c r="M8" s="76"/>
      <c r="N8" s="76"/>
    </row>
    <row r="9" spans="1:14" x14ac:dyDescent="0.25">
      <c r="A9" s="87" t="s">
        <v>251</v>
      </c>
      <c r="B9" s="76"/>
      <c r="C9" s="76"/>
      <c r="D9" s="76"/>
      <c r="E9" s="76"/>
      <c r="F9" s="76"/>
      <c r="G9" s="76"/>
      <c r="H9" s="76"/>
      <c r="I9" s="76"/>
      <c r="J9" s="76"/>
      <c r="K9" s="76"/>
      <c r="L9" s="76"/>
      <c r="M9" s="76"/>
      <c r="N9" s="76"/>
    </row>
    <row r="10" spans="1:14" x14ac:dyDescent="0.25">
      <c r="A10" s="87" t="s">
        <v>252</v>
      </c>
      <c r="B10" s="127"/>
      <c r="C10" s="127"/>
      <c r="D10" s="127"/>
      <c r="E10" s="127"/>
      <c r="F10" s="127"/>
      <c r="G10" s="127"/>
      <c r="H10" s="127"/>
      <c r="I10" s="127"/>
      <c r="J10" s="127"/>
      <c r="K10" s="127"/>
      <c r="L10" s="127"/>
      <c r="M10" s="127"/>
      <c r="N10" s="127"/>
    </row>
    <row r="11" spans="1:14" x14ac:dyDescent="0.25">
      <c r="B11" s="128"/>
      <c r="C11" s="128"/>
      <c r="D11" s="128"/>
    </row>
    <row r="12" spans="1:14" x14ac:dyDescent="0.25">
      <c r="A12" s="69" t="s">
        <v>253</v>
      </c>
      <c r="B12" s="85">
        <v>2019</v>
      </c>
      <c r="C12" s="85">
        <v>2020</v>
      </c>
      <c r="D12" s="85">
        <v>2021</v>
      </c>
      <c r="E12" s="85">
        <f>'[1]1A-Bilant'!E5</f>
        <v>1</v>
      </c>
      <c r="F12" s="85">
        <f>'[1]1A-Bilant'!F5</f>
        <v>2</v>
      </c>
      <c r="G12" s="85">
        <f>'[1]1A-Bilant'!G5</f>
        <v>3</v>
      </c>
      <c r="H12" s="85">
        <f>'[1]1A-Bilant'!H5</f>
        <v>4</v>
      </c>
      <c r="I12" s="85">
        <f>'[1]1A-Bilant'!I5</f>
        <v>5</v>
      </c>
      <c r="J12" s="85">
        <f>'[1]1A-Bilant'!J5</f>
        <v>6</v>
      </c>
      <c r="K12" s="85">
        <f>'[1]1A-Bilant'!K5</f>
        <v>7</v>
      </c>
      <c r="L12" s="85">
        <f>'[1]1A-Bilant'!L5</f>
        <v>8</v>
      </c>
      <c r="M12" s="85">
        <f>'[1]1A-Bilant'!M5</f>
        <v>9</v>
      </c>
      <c r="N12" s="85">
        <f>'[1]1A-Bilant'!N5</f>
        <v>10</v>
      </c>
    </row>
    <row r="13" spans="1:14" x14ac:dyDescent="0.25">
      <c r="A13" s="87" t="s">
        <v>254</v>
      </c>
      <c r="B13" s="76"/>
      <c r="C13" s="76"/>
      <c r="D13" s="76"/>
      <c r="E13" s="76"/>
      <c r="F13" s="76"/>
      <c r="G13" s="76"/>
      <c r="H13" s="76"/>
      <c r="I13" s="76"/>
      <c r="J13" s="76"/>
      <c r="K13" s="76"/>
      <c r="L13" s="76"/>
      <c r="M13" s="76"/>
      <c r="N13" s="76"/>
    </row>
    <row r="14" spans="1:14" x14ac:dyDescent="0.25">
      <c r="A14" s="87" t="s">
        <v>137</v>
      </c>
      <c r="B14" s="76"/>
      <c r="C14" s="76"/>
      <c r="D14" s="76"/>
      <c r="E14" s="76"/>
      <c r="F14" s="76"/>
      <c r="G14" s="76"/>
      <c r="H14" s="76"/>
      <c r="I14" s="76"/>
      <c r="J14" s="76"/>
      <c r="K14" s="76"/>
      <c r="L14" s="76"/>
      <c r="M14" s="76"/>
      <c r="N14" s="76"/>
    </row>
    <row r="15" spans="1:14" x14ac:dyDescent="0.25">
      <c r="A15" s="87" t="s">
        <v>144</v>
      </c>
      <c r="B15" s="76"/>
      <c r="C15" s="76"/>
      <c r="D15" s="76"/>
      <c r="E15" s="76"/>
      <c r="F15" s="76"/>
      <c r="G15" s="76"/>
      <c r="H15" s="76"/>
      <c r="I15" s="76"/>
      <c r="J15" s="76"/>
      <c r="K15" s="76"/>
      <c r="L15" s="76"/>
      <c r="M15" s="76"/>
      <c r="N15" s="76"/>
    </row>
    <row r="16" spans="1:14" ht="25.5" x14ac:dyDescent="0.25">
      <c r="A16" s="87" t="s">
        <v>255</v>
      </c>
      <c r="B16" s="76"/>
      <c r="C16" s="76"/>
      <c r="D16" s="76"/>
      <c r="E16" s="76"/>
      <c r="F16" s="76"/>
      <c r="G16" s="76"/>
      <c r="H16" s="76"/>
      <c r="I16" s="76"/>
      <c r="J16" s="76"/>
      <c r="K16" s="76"/>
      <c r="L16" s="76"/>
      <c r="M16" s="76"/>
      <c r="N16" s="76"/>
    </row>
    <row r="17" spans="1:14" x14ac:dyDescent="0.25">
      <c r="A17" s="87" t="s">
        <v>148</v>
      </c>
      <c r="B17" s="76"/>
      <c r="C17" s="76"/>
      <c r="D17" s="76"/>
      <c r="E17" s="76"/>
      <c r="F17" s="76"/>
      <c r="G17" s="76"/>
      <c r="H17" s="76"/>
      <c r="I17" s="76"/>
      <c r="J17" s="76"/>
      <c r="K17" s="76"/>
      <c r="L17" s="76"/>
      <c r="M17" s="76"/>
      <c r="N17" s="76"/>
    </row>
    <row r="18" spans="1:14" x14ac:dyDescent="0.25">
      <c r="A18" s="87" t="s">
        <v>150</v>
      </c>
      <c r="B18" s="76"/>
      <c r="C18" s="76"/>
      <c r="D18" s="76"/>
      <c r="E18" s="76"/>
      <c r="F18" s="76"/>
      <c r="G18" s="76"/>
      <c r="H18" s="76"/>
      <c r="I18" s="76"/>
      <c r="J18" s="76"/>
      <c r="K18" s="76"/>
      <c r="L18" s="76"/>
      <c r="M18" s="76"/>
      <c r="N18" s="76"/>
    </row>
    <row r="19" spans="1:14" s="129" customFormat="1" ht="25.5" x14ac:dyDescent="0.25">
      <c r="A19" s="87" t="s">
        <v>256</v>
      </c>
      <c r="B19" s="76"/>
      <c r="C19" s="76"/>
      <c r="D19" s="76"/>
      <c r="E19" s="76"/>
      <c r="F19" s="76"/>
      <c r="G19" s="76"/>
      <c r="H19" s="76"/>
      <c r="I19" s="76"/>
      <c r="J19" s="76"/>
      <c r="K19" s="76"/>
      <c r="L19" s="76"/>
      <c r="M19" s="76"/>
      <c r="N19" s="76"/>
    </row>
    <row r="20" spans="1:14" x14ac:dyDescent="0.25">
      <c r="A20" s="87" t="s">
        <v>257</v>
      </c>
      <c r="B20" s="76"/>
      <c r="C20" s="76"/>
      <c r="D20" s="76"/>
      <c r="E20" s="76"/>
      <c r="F20" s="76"/>
      <c r="G20" s="76"/>
      <c r="H20" s="76"/>
      <c r="I20" s="76"/>
      <c r="J20" s="76"/>
      <c r="K20" s="76"/>
      <c r="L20" s="76"/>
      <c r="M20" s="76"/>
      <c r="N20" s="76"/>
    </row>
    <row r="21" spans="1:14" x14ac:dyDescent="0.25">
      <c r="A21" s="87" t="s">
        <v>206</v>
      </c>
      <c r="B21" s="76"/>
      <c r="C21" s="76"/>
      <c r="D21" s="76"/>
      <c r="E21" s="76"/>
      <c r="F21" s="76"/>
      <c r="G21" s="76"/>
      <c r="H21" s="76"/>
      <c r="I21" s="76"/>
      <c r="J21" s="76"/>
      <c r="K21" s="76"/>
      <c r="L21" s="76"/>
      <c r="M21" s="76"/>
      <c r="N21" s="76"/>
    </row>
    <row r="22" spans="1:14" x14ac:dyDescent="0.25">
      <c r="A22" s="87" t="s">
        <v>207</v>
      </c>
      <c r="B22" s="76"/>
      <c r="C22" s="76"/>
      <c r="D22" s="76"/>
      <c r="E22" s="76"/>
      <c r="F22" s="76"/>
      <c r="G22" s="76"/>
      <c r="H22" s="76"/>
      <c r="I22" s="76"/>
      <c r="J22" s="76"/>
      <c r="K22" s="76"/>
      <c r="L22" s="76"/>
      <c r="M22" s="76"/>
      <c r="N22" s="76"/>
    </row>
    <row r="23" spans="1:14" ht="25.5" x14ac:dyDescent="0.25">
      <c r="A23" s="87" t="s">
        <v>258</v>
      </c>
      <c r="B23" s="76"/>
      <c r="C23" s="76"/>
      <c r="D23" s="76"/>
      <c r="E23" s="76"/>
      <c r="F23" s="76"/>
      <c r="G23" s="76"/>
      <c r="H23" s="76"/>
      <c r="I23" s="76"/>
      <c r="J23" s="76"/>
      <c r="K23" s="76"/>
      <c r="L23" s="76"/>
      <c r="M23" s="76"/>
      <c r="N23" s="76"/>
    </row>
    <row r="24" spans="1:14" x14ac:dyDescent="0.25">
      <c r="A24" s="87" t="s">
        <v>160</v>
      </c>
      <c r="B24" s="76"/>
      <c r="C24" s="76"/>
      <c r="D24" s="76"/>
      <c r="E24" s="76"/>
      <c r="F24" s="76"/>
      <c r="G24" s="76"/>
      <c r="H24" s="76"/>
      <c r="I24" s="76"/>
      <c r="J24" s="76"/>
      <c r="K24" s="76"/>
      <c r="L24" s="76"/>
      <c r="M24" s="76"/>
      <c r="N24" s="76"/>
    </row>
    <row r="25" spans="1:14" x14ac:dyDescent="0.25">
      <c r="A25" s="87" t="s">
        <v>161</v>
      </c>
      <c r="B25" s="76"/>
      <c r="C25" s="76"/>
      <c r="D25" s="76"/>
      <c r="E25" s="76"/>
      <c r="F25" s="76"/>
      <c r="G25" s="76"/>
      <c r="H25" s="76"/>
      <c r="I25" s="76"/>
      <c r="J25" s="76"/>
      <c r="K25" s="76"/>
      <c r="L25" s="76"/>
      <c r="M25" s="76"/>
      <c r="N25" s="76"/>
    </row>
    <row r="26" spans="1:14" x14ac:dyDescent="0.25">
      <c r="A26" s="87" t="s">
        <v>259</v>
      </c>
      <c r="B26" s="76"/>
      <c r="C26" s="76"/>
      <c r="D26" s="76"/>
      <c r="E26" s="76"/>
      <c r="F26" s="76"/>
      <c r="G26" s="76"/>
      <c r="H26" s="76"/>
      <c r="I26" s="76"/>
      <c r="J26" s="76"/>
      <c r="K26" s="76"/>
      <c r="L26" s="76"/>
      <c r="M26" s="76"/>
      <c r="N26" s="76"/>
    </row>
    <row r="27" spans="1:14" hidden="1" x14ac:dyDescent="0.25">
      <c r="A27" s="130" t="s">
        <v>165</v>
      </c>
      <c r="B27" s="131"/>
      <c r="C27" s="131"/>
      <c r="D27" s="131"/>
      <c r="E27" s="131"/>
      <c r="F27" s="131"/>
      <c r="G27" s="131"/>
      <c r="H27" s="131"/>
      <c r="I27" s="131"/>
      <c r="J27" s="131"/>
      <c r="K27" s="131"/>
      <c r="L27" s="131"/>
      <c r="M27" s="131"/>
      <c r="N27" s="131"/>
    </row>
    <row r="28" spans="1:14" ht="25.5" x14ac:dyDescent="0.25">
      <c r="A28" s="87" t="s">
        <v>260</v>
      </c>
      <c r="B28" s="76"/>
      <c r="C28" s="76"/>
      <c r="D28" s="76"/>
      <c r="E28" s="76"/>
      <c r="F28" s="76"/>
      <c r="G28" s="76"/>
      <c r="H28" s="76"/>
      <c r="I28" s="76"/>
      <c r="J28" s="76"/>
      <c r="K28" s="76"/>
      <c r="L28" s="76"/>
      <c r="M28" s="76"/>
      <c r="N28" s="76"/>
    </row>
    <row r="29" spans="1:14" ht="25.5" x14ac:dyDescent="0.25">
      <c r="A29" s="87" t="s">
        <v>261</v>
      </c>
      <c r="B29" s="76"/>
      <c r="C29" s="76"/>
      <c r="D29" s="76"/>
      <c r="E29" s="76"/>
      <c r="F29" s="76"/>
      <c r="G29" s="76"/>
      <c r="H29" s="76"/>
      <c r="I29" s="76"/>
      <c r="J29" s="76"/>
      <c r="K29" s="76"/>
      <c r="L29" s="76"/>
      <c r="M29" s="76"/>
      <c r="N29" s="76"/>
    </row>
    <row r="30" spans="1:14" ht="25.5" x14ac:dyDescent="0.25">
      <c r="A30" s="87" t="s">
        <v>262</v>
      </c>
      <c r="B30" s="76"/>
      <c r="C30" s="76"/>
      <c r="D30" s="76"/>
      <c r="E30" s="76"/>
      <c r="F30" s="76"/>
      <c r="G30" s="76"/>
      <c r="H30" s="76"/>
      <c r="I30" s="76"/>
      <c r="J30" s="76"/>
      <c r="K30" s="76"/>
      <c r="L30" s="76"/>
      <c r="M30" s="76"/>
      <c r="N30" s="76"/>
    </row>
    <row r="31" spans="1:14" ht="25.5" x14ac:dyDescent="0.25">
      <c r="A31" s="87" t="s">
        <v>263</v>
      </c>
      <c r="B31" s="76"/>
      <c r="C31" s="76"/>
      <c r="D31" s="76"/>
      <c r="E31" s="76"/>
      <c r="F31" s="76"/>
      <c r="G31" s="76"/>
      <c r="H31" s="76"/>
      <c r="I31" s="76"/>
      <c r="J31" s="76"/>
      <c r="K31" s="76"/>
      <c r="L31" s="76"/>
      <c r="M31" s="76"/>
      <c r="N31" s="76"/>
    </row>
    <row r="32" spans="1:14" x14ac:dyDescent="0.25">
      <c r="B32" s="128"/>
      <c r="C32" s="128"/>
      <c r="D32" s="128"/>
    </row>
    <row r="33" spans="1:14" x14ac:dyDescent="0.25">
      <c r="A33" s="69" t="s">
        <v>264</v>
      </c>
      <c r="B33" s="85">
        <v>2019</v>
      </c>
      <c r="C33" s="85">
        <v>2020</v>
      </c>
      <c r="D33" s="85">
        <v>2021</v>
      </c>
      <c r="E33" s="85">
        <f>'[1]1A-Bilant'!E5</f>
        <v>1</v>
      </c>
      <c r="F33" s="85">
        <f>'[1]1A-Bilant'!F5</f>
        <v>2</v>
      </c>
      <c r="G33" s="85">
        <f>'[1]1A-Bilant'!G5</f>
        <v>3</v>
      </c>
      <c r="H33" s="85">
        <f>'[1]1A-Bilant'!H5</f>
        <v>4</v>
      </c>
      <c r="I33" s="85">
        <f>'[1]1A-Bilant'!I5</f>
        <v>5</v>
      </c>
      <c r="J33" s="85">
        <f>'[1]1A-Bilant'!J5</f>
        <v>6</v>
      </c>
      <c r="K33" s="85">
        <f>'[1]1A-Bilant'!K5</f>
        <v>7</v>
      </c>
      <c r="L33" s="85">
        <f>'[1]1A-Bilant'!L5</f>
        <v>8</v>
      </c>
      <c r="M33" s="85">
        <f>'[1]1A-Bilant'!M5</f>
        <v>9</v>
      </c>
      <c r="N33" s="85">
        <f>'[1]1A-Bilant'!N5</f>
        <v>10</v>
      </c>
    </row>
    <row r="34" spans="1:14" x14ac:dyDescent="0.25">
      <c r="A34" s="87" t="s">
        <v>265</v>
      </c>
      <c r="B34" s="132"/>
      <c r="C34" s="132"/>
      <c r="D34" s="132"/>
      <c r="E34" s="132"/>
      <c r="F34" s="132"/>
      <c r="G34" s="132"/>
      <c r="H34" s="132"/>
      <c r="I34" s="132"/>
      <c r="J34" s="132"/>
      <c r="K34" s="132"/>
      <c r="L34" s="132"/>
      <c r="M34" s="132"/>
      <c r="N34" s="132"/>
    </row>
    <row r="35" spans="1:14" x14ac:dyDescent="0.25">
      <c r="A35" s="87" t="s">
        <v>266</v>
      </c>
      <c r="B35" s="132"/>
      <c r="C35" s="132"/>
      <c r="D35" s="132"/>
      <c r="E35" s="132"/>
      <c r="F35" s="132"/>
      <c r="G35" s="132"/>
      <c r="H35" s="132"/>
      <c r="I35" s="132"/>
      <c r="J35" s="132"/>
      <c r="K35" s="132"/>
      <c r="L35" s="132"/>
      <c r="M35" s="132"/>
      <c r="N35" s="132"/>
    </row>
    <row r="36" spans="1:14" x14ac:dyDescent="0.25">
      <c r="A36" s="87" t="s">
        <v>267</v>
      </c>
      <c r="B36" s="132"/>
      <c r="C36" s="132"/>
      <c r="D36" s="132"/>
      <c r="E36" s="132"/>
      <c r="F36" s="132"/>
      <c r="G36" s="132"/>
      <c r="H36" s="132"/>
      <c r="I36" s="132"/>
      <c r="J36" s="132"/>
      <c r="K36" s="132"/>
      <c r="L36" s="132"/>
      <c r="M36" s="132"/>
      <c r="N36" s="132"/>
    </row>
    <row r="37" spans="1:14" x14ac:dyDescent="0.25">
      <c r="A37" s="87" t="s">
        <v>268</v>
      </c>
      <c r="B37" s="132"/>
      <c r="C37" s="132"/>
      <c r="D37" s="132"/>
      <c r="E37" s="132"/>
      <c r="F37" s="132"/>
      <c r="G37" s="132"/>
      <c r="H37" s="132"/>
      <c r="I37" s="132"/>
      <c r="J37" s="132"/>
      <c r="K37" s="132"/>
      <c r="L37" s="132"/>
      <c r="M37" s="132"/>
      <c r="N37" s="132"/>
    </row>
    <row r="38" spans="1:14" ht="25.5" x14ac:dyDescent="0.25">
      <c r="A38" s="87" t="s">
        <v>269</v>
      </c>
      <c r="B38" s="132"/>
      <c r="C38" s="132"/>
      <c r="D38" s="132"/>
      <c r="E38" s="132"/>
      <c r="F38" s="132"/>
      <c r="G38" s="132"/>
      <c r="H38" s="132"/>
      <c r="I38" s="132"/>
      <c r="J38" s="132"/>
      <c r="K38" s="132"/>
      <c r="L38" s="132"/>
      <c r="M38" s="132"/>
      <c r="N38" s="132"/>
    </row>
    <row r="39" spans="1:14" x14ac:dyDescent="0.25">
      <c r="A39" s="87" t="s">
        <v>270</v>
      </c>
      <c r="B39" s="132"/>
      <c r="C39" s="132"/>
      <c r="D39" s="132"/>
      <c r="E39" s="132"/>
      <c r="F39" s="132"/>
      <c r="G39" s="132"/>
      <c r="H39" s="132"/>
      <c r="I39" s="132"/>
      <c r="J39" s="132"/>
      <c r="K39" s="132"/>
      <c r="L39" s="132"/>
      <c r="M39" s="132"/>
      <c r="N39" s="132"/>
    </row>
    <row r="40" spans="1:14" x14ac:dyDescent="0.25">
      <c r="A40" s="87" t="s">
        <v>271</v>
      </c>
      <c r="B40" s="132"/>
      <c r="C40" s="132"/>
      <c r="D40" s="132"/>
      <c r="E40" s="132"/>
      <c r="F40" s="132"/>
      <c r="G40" s="132"/>
      <c r="H40" s="132"/>
      <c r="I40" s="132"/>
      <c r="J40" s="132"/>
      <c r="K40" s="132"/>
      <c r="L40" s="132"/>
      <c r="M40" s="132"/>
      <c r="N40" s="132"/>
    </row>
    <row r="41" spans="1:14" x14ac:dyDescent="0.25">
      <c r="B41" s="133"/>
      <c r="C41" s="133"/>
      <c r="D41" s="133"/>
    </row>
    <row r="42" spans="1:14" x14ac:dyDescent="0.25">
      <c r="A42" s="69" t="s">
        <v>272</v>
      </c>
      <c r="B42" s="85">
        <v>2019</v>
      </c>
      <c r="C42" s="85">
        <v>2020</v>
      </c>
      <c r="D42" s="85">
        <v>2021</v>
      </c>
      <c r="E42" s="85">
        <f>'[1]1A-Bilant'!E5</f>
        <v>1</v>
      </c>
      <c r="F42" s="85">
        <f>'[1]1A-Bilant'!F5</f>
        <v>2</v>
      </c>
      <c r="G42" s="85">
        <f>'[1]1A-Bilant'!G5</f>
        <v>3</v>
      </c>
      <c r="H42" s="85">
        <f>'[1]1A-Bilant'!H5</f>
        <v>4</v>
      </c>
      <c r="I42" s="85">
        <f>'[1]1A-Bilant'!I5</f>
        <v>5</v>
      </c>
      <c r="J42" s="85">
        <f>'[1]1A-Bilant'!J5</f>
        <v>6</v>
      </c>
      <c r="K42" s="85">
        <f>'[1]1A-Bilant'!K5</f>
        <v>7</v>
      </c>
      <c r="L42" s="85">
        <f>'[1]1A-Bilant'!L5</f>
        <v>8</v>
      </c>
      <c r="M42" s="85">
        <f>'[1]1A-Bilant'!M5</f>
        <v>9</v>
      </c>
      <c r="N42" s="85">
        <f>'[1]1A-Bilant'!N5</f>
        <v>10</v>
      </c>
    </row>
    <row r="43" spans="1:14" x14ac:dyDescent="0.25">
      <c r="A43" s="87" t="s">
        <v>273</v>
      </c>
      <c r="B43" s="134"/>
      <c r="C43" s="134"/>
      <c r="D43" s="134"/>
      <c r="E43" s="134"/>
      <c r="F43" s="134"/>
      <c r="G43" s="134"/>
      <c r="H43" s="134"/>
      <c r="I43" s="134"/>
      <c r="J43" s="134"/>
      <c r="K43" s="134"/>
      <c r="L43" s="134"/>
      <c r="M43" s="134"/>
      <c r="N43" s="134"/>
    </row>
    <row r="44" spans="1:14" x14ac:dyDescent="0.25">
      <c r="A44" s="87" t="s">
        <v>274</v>
      </c>
      <c r="B44" s="134"/>
      <c r="C44" s="134"/>
      <c r="D44" s="134"/>
      <c r="E44" s="134"/>
      <c r="F44" s="134"/>
      <c r="G44" s="134"/>
      <c r="H44" s="134"/>
      <c r="I44" s="134"/>
      <c r="J44" s="134"/>
      <c r="K44" s="134"/>
      <c r="L44" s="134"/>
      <c r="M44" s="134"/>
      <c r="N44" s="134"/>
    </row>
    <row r="45" spans="1:14" ht="25.5" x14ac:dyDescent="0.25">
      <c r="A45" s="135" t="s">
        <v>275</v>
      </c>
      <c r="B45" s="136"/>
      <c r="C45" s="136"/>
      <c r="D45" s="136"/>
      <c r="E45" s="136"/>
      <c r="F45" s="136"/>
      <c r="G45" s="136"/>
      <c r="H45" s="136"/>
      <c r="I45" s="136"/>
      <c r="J45" s="136"/>
      <c r="K45" s="136"/>
      <c r="L45" s="136"/>
      <c r="M45" s="136"/>
      <c r="N45" s="136"/>
    </row>
    <row r="46" spans="1:14" ht="25.5" x14ac:dyDescent="0.25">
      <c r="A46" s="87" t="s">
        <v>276</v>
      </c>
      <c r="B46" s="137"/>
      <c r="C46" s="137"/>
      <c r="D46" s="137"/>
      <c r="E46" s="137"/>
      <c r="F46" s="137"/>
      <c r="G46" s="137"/>
      <c r="H46" s="137"/>
      <c r="I46" s="137"/>
      <c r="J46" s="137"/>
      <c r="K46" s="137"/>
      <c r="L46" s="137"/>
      <c r="M46" s="137"/>
      <c r="N46" s="137"/>
    </row>
    <row r="47" spans="1:14" x14ac:dyDescent="0.25">
      <c r="A47" s="87" t="s">
        <v>277</v>
      </c>
      <c r="B47" s="132"/>
      <c r="C47" s="132"/>
      <c r="D47" s="132"/>
      <c r="E47" s="132"/>
      <c r="F47" s="132"/>
      <c r="G47" s="132"/>
      <c r="H47" s="132"/>
      <c r="I47" s="132"/>
      <c r="J47" s="132"/>
      <c r="K47" s="132"/>
      <c r="L47" s="132"/>
      <c r="M47" s="132"/>
      <c r="N47" s="132"/>
    </row>
    <row r="48" spans="1:14" x14ac:dyDescent="0.25">
      <c r="A48" s="87" t="s">
        <v>278</v>
      </c>
      <c r="B48" s="138"/>
      <c r="C48" s="138"/>
      <c r="D48" s="138"/>
      <c r="E48" s="138"/>
      <c r="F48" s="138"/>
      <c r="G48" s="138"/>
      <c r="H48" s="138"/>
      <c r="I48" s="138"/>
      <c r="J48" s="138"/>
      <c r="K48" s="138"/>
      <c r="L48" s="138"/>
      <c r="M48" s="138"/>
      <c r="N48" s="138"/>
    </row>
    <row r="49" spans="1:14" ht="25.5" x14ac:dyDescent="0.25">
      <c r="A49" s="135" t="s">
        <v>279</v>
      </c>
      <c r="B49" s="136"/>
      <c r="C49" s="136"/>
      <c r="D49" s="136"/>
      <c r="E49" s="136"/>
      <c r="F49" s="136"/>
      <c r="G49" s="136"/>
      <c r="H49" s="136"/>
      <c r="I49" s="136"/>
      <c r="J49" s="136"/>
      <c r="K49" s="136"/>
      <c r="L49" s="136"/>
      <c r="M49" s="136"/>
      <c r="N49" s="136"/>
    </row>
    <row r="50" spans="1:14" ht="24" customHeight="1" x14ac:dyDescent="0.25">
      <c r="A50" s="87" t="s">
        <v>280</v>
      </c>
      <c r="B50" s="137"/>
      <c r="C50" s="137"/>
      <c r="D50" s="137"/>
      <c r="E50" s="137"/>
      <c r="F50" s="137"/>
      <c r="G50" s="137"/>
      <c r="H50" s="137"/>
      <c r="I50" s="137"/>
      <c r="J50" s="137"/>
      <c r="K50" s="137"/>
      <c r="L50" s="137"/>
      <c r="M50" s="137"/>
      <c r="N50" s="137"/>
    </row>
    <row r="51" spans="1:14" x14ac:dyDescent="0.25">
      <c r="A51" s="87" t="s">
        <v>277</v>
      </c>
      <c r="B51" s="132"/>
      <c r="C51" s="132"/>
      <c r="D51" s="132"/>
      <c r="E51" s="132"/>
      <c r="F51" s="132"/>
      <c r="G51" s="132"/>
      <c r="H51" s="132"/>
      <c r="I51" s="132"/>
      <c r="J51" s="132"/>
      <c r="K51" s="132"/>
      <c r="L51" s="132"/>
      <c r="M51" s="132"/>
      <c r="N51" s="132"/>
    </row>
    <row r="52" spans="1:14" x14ac:dyDescent="0.25">
      <c r="A52" s="87" t="s">
        <v>278</v>
      </c>
      <c r="B52" s="138"/>
      <c r="C52" s="138"/>
      <c r="D52" s="138"/>
      <c r="E52" s="138"/>
      <c r="F52" s="138"/>
      <c r="G52" s="138"/>
      <c r="H52" s="138"/>
      <c r="I52" s="138"/>
      <c r="J52" s="138"/>
      <c r="K52" s="138"/>
      <c r="L52" s="138"/>
      <c r="M52" s="138"/>
      <c r="N52" s="138"/>
    </row>
    <row r="53" spans="1:14" ht="25.5" x14ac:dyDescent="0.25">
      <c r="A53" s="87" t="s">
        <v>281</v>
      </c>
      <c r="B53" s="138"/>
      <c r="C53" s="138"/>
      <c r="D53" s="138"/>
      <c r="E53" s="138"/>
      <c r="F53" s="138"/>
      <c r="G53" s="138"/>
      <c r="H53" s="138"/>
      <c r="I53" s="138"/>
      <c r="J53" s="138"/>
      <c r="K53" s="138"/>
      <c r="L53" s="138"/>
      <c r="M53" s="138"/>
      <c r="N53" s="138"/>
    </row>
    <row r="54" spans="1:14" ht="38.25" x14ac:dyDescent="0.25">
      <c r="A54" s="69" t="s">
        <v>282</v>
      </c>
      <c r="B54" s="132"/>
      <c r="C54" s="132"/>
      <c r="D54" s="132"/>
      <c r="E54" s="132"/>
      <c r="F54" s="132"/>
      <c r="G54" s="132"/>
      <c r="H54" s="132"/>
      <c r="I54" s="132"/>
      <c r="J54" s="132"/>
      <c r="K54" s="132"/>
      <c r="L54" s="132"/>
      <c r="M54" s="132"/>
      <c r="N54" s="132"/>
    </row>
    <row r="55" spans="1:14" ht="38.25" x14ac:dyDescent="0.25">
      <c r="A55" s="87" t="s">
        <v>283</v>
      </c>
      <c r="B55" s="137"/>
      <c r="C55" s="137"/>
      <c r="D55" s="137"/>
      <c r="E55" s="137"/>
      <c r="F55" s="137"/>
      <c r="G55" s="137"/>
      <c r="H55" s="137"/>
      <c r="I55" s="137"/>
      <c r="J55" s="137"/>
      <c r="K55" s="137"/>
      <c r="L55" s="137"/>
      <c r="M55" s="137"/>
      <c r="N55" s="137"/>
    </row>
    <row r="56" spans="1:14" s="139" customFormat="1" x14ac:dyDescent="0.25">
      <c r="A56" s="87" t="s">
        <v>284</v>
      </c>
      <c r="B56" s="132"/>
      <c r="C56" s="132"/>
      <c r="D56" s="132"/>
      <c r="E56" s="132"/>
      <c r="F56" s="132"/>
      <c r="G56" s="132"/>
      <c r="H56" s="132"/>
      <c r="I56" s="132"/>
      <c r="J56" s="132"/>
      <c r="K56" s="132"/>
      <c r="L56" s="132"/>
      <c r="M56" s="132"/>
      <c r="N56" s="132"/>
    </row>
    <row r="57" spans="1:14" x14ac:dyDescent="0.25">
      <c r="A57" s="87" t="s">
        <v>278</v>
      </c>
      <c r="B57" s="138"/>
      <c r="C57" s="138"/>
      <c r="D57" s="138"/>
      <c r="E57" s="138"/>
      <c r="F57" s="138"/>
      <c r="G57" s="138"/>
      <c r="H57" s="138"/>
      <c r="I57" s="138"/>
      <c r="J57" s="138"/>
      <c r="K57" s="138"/>
      <c r="L57" s="138"/>
      <c r="M57" s="138"/>
      <c r="N57" s="138"/>
    </row>
    <row r="58" spans="1:14" ht="25.5" x14ac:dyDescent="0.25">
      <c r="A58" s="87" t="s">
        <v>285</v>
      </c>
      <c r="B58" s="138"/>
      <c r="C58" s="138"/>
      <c r="D58" s="138"/>
      <c r="E58" s="138"/>
      <c r="F58" s="138"/>
      <c r="G58" s="138"/>
      <c r="H58" s="138"/>
      <c r="I58" s="138"/>
      <c r="J58" s="138"/>
      <c r="K58" s="138"/>
      <c r="L58" s="138"/>
      <c r="M58" s="138"/>
      <c r="N58" s="138"/>
    </row>
    <row r="59" spans="1:14" x14ac:dyDescent="0.25">
      <c r="A59" s="69" t="s">
        <v>286</v>
      </c>
      <c r="B59" s="140"/>
      <c r="C59" s="140"/>
      <c r="D59" s="140"/>
      <c r="E59" s="140"/>
      <c r="F59" s="140"/>
      <c r="G59" s="140"/>
      <c r="H59" s="140"/>
      <c r="I59" s="140"/>
      <c r="J59" s="140"/>
      <c r="K59" s="140"/>
      <c r="L59" s="140"/>
      <c r="M59" s="140"/>
      <c r="N59" s="140"/>
    </row>
    <row r="60" spans="1:14" s="139" customFormat="1" x14ac:dyDescent="0.25">
      <c r="A60" s="97"/>
      <c r="B60" s="71"/>
      <c r="C60" s="71"/>
      <c r="D60" s="71"/>
    </row>
    <row r="61" spans="1:14" x14ac:dyDescent="0.25">
      <c r="A61" s="69" t="s">
        <v>287</v>
      </c>
      <c r="B61" s="85">
        <v>2019</v>
      </c>
      <c r="C61" s="85">
        <v>2020</v>
      </c>
      <c r="D61" s="85">
        <v>2021</v>
      </c>
      <c r="E61" s="85">
        <f>'[1]1A-Bilant'!E5</f>
        <v>1</v>
      </c>
      <c r="F61" s="85">
        <f>'[1]1A-Bilant'!F5</f>
        <v>2</v>
      </c>
      <c r="G61" s="85">
        <f>'[1]1A-Bilant'!G5</f>
        <v>3</v>
      </c>
      <c r="H61" s="85">
        <f>'[1]1A-Bilant'!H5</f>
        <v>4</v>
      </c>
      <c r="I61" s="85">
        <f>'[1]1A-Bilant'!I5</f>
        <v>5</v>
      </c>
      <c r="J61" s="85">
        <f>'[1]1A-Bilant'!J5</f>
        <v>6</v>
      </c>
      <c r="K61" s="85">
        <f>'[1]1A-Bilant'!K5</f>
        <v>7</v>
      </c>
      <c r="L61" s="85">
        <f>'[1]1A-Bilant'!L5</f>
        <v>8</v>
      </c>
      <c r="M61" s="85">
        <f>'[1]1A-Bilant'!M5</f>
        <v>9</v>
      </c>
      <c r="N61" s="85">
        <f>'[1]1A-Bilant'!N5</f>
        <v>10</v>
      </c>
    </row>
    <row r="62" spans="1:14" ht="25.5" x14ac:dyDescent="0.25">
      <c r="A62" s="87" t="s">
        <v>288</v>
      </c>
      <c r="B62" s="141"/>
      <c r="C62" s="141"/>
      <c r="D62" s="141"/>
      <c r="E62" s="141"/>
      <c r="F62" s="141"/>
      <c r="G62" s="141"/>
      <c r="H62" s="141"/>
      <c r="I62" s="141"/>
      <c r="J62" s="141"/>
      <c r="K62" s="141"/>
      <c r="L62" s="141"/>
      <c r="M62" s="141"/>
      <c r="N62" s="141"/>
    </row>
    <row r="63" spans="1:14" s="139" customFormat="1" ht="25.5" x14ac:dyDescent="0.25">
      <c r="A63" s="87" t="s">
        <v>289</v>
      </c>
      <c r="B63" s="141"/>
      <c r="C63" s="141"/>
      <c r="D63" s="141"/>
      <c r="E63" s="141"/>
      <c r="F63" s="141"/>
      <c r="G63" s="141"/>
      <c r="H63" s="141"/>
      <c r="I63" s="141"/>
      <c r="J63" s="141"/>
      <c r="K63" s="141"/>
      <c r="L63" s="141"/>
      <c r="M63" s="141"/>
      <c r="N63" s="141"/>
    </row>
    <row r="64" spans="1:14" ht="25.5" x14ac:dyDescent="0.25">
      <c r="A64" s="87" t="s">
        <v>290</v>
      </c>
      <c r="B64" s="141"/>
      <c r="C64" s="141"/>
      <c r="D64" s="141"/>
      <c r="E64" s="141"/>
      <c r="F64" s="141"/>
      <c r="G64" s="141"/>
      <c r="H64" s="141"/>
      <c r="I64" s="141"/>
      <c r="J64" s="141"/>
      <c r="K64" s="141"/>
      <c r="L64" s="141"/>
      <c r="M64" s="141"/>
      <c r="N64" s="141"/>
    </row>
    <row r="65" spans="1:14" ht="25.5" x14ac:dyDescent="0.25">
      <c r="A65" s="87" t="s">
        <v>291</v>
      </c>
      <c r="B65" s="141"/>
      <c r="C65" s="141"/>
      <c r="D65" s="141"/>
      <c r="E65" s="141"/>
      <c r="F65" s="141"/>
      <c r="G65" s="141"/>
      <c r="H65" s="141"/>
      <c r="I65" s="141"/>
      <c r="J65" s="141"/>
      <c r="K65" s="141"/>
      <c r="L65" s="141"/>
      <c r="M65" s="141"/>
      <c r="N65" s="141"/>
    </row>
    <row r="66" spans="1:14" ht="25.5" x14ac:dyDescent="0.25">
      <c r="A66" s="87" t="s">
        <v>292</v>
      </c>
      <c r="B66" s="141"/>
      <c r="C66" s="141"/>
      <c r="D66" s="141"/>
      <c r="E66" s="141"/>
      <c r="F66" s="141"/>
      <c r="G66" s="141"/>
      <c r="H66" s="141"/>
      <c r="I66" s="141"/>
      <c r="J66" s="141"/>
      <c r="K66" s="141"/>
      <c r="L66" s="141"/>
      <c r="M66" s="141"/>
      <c r="N66" s="141"/>
    </row>
    <row r="67" spans="1:14" ht="25.5" x14ac:dyDescent="0.25">
      <c r="A67" s="87" t="s">
        <v>293</v>
      </c>
      <c r="B67" s="141"/>
      <c r="C67" s="141"/>
      <c r="D67" s="141"/>
      <c r="E67" s="141"/>
      <c r="F67" s="141"/>
      <c r="G67" s="141"/>
      <c r="H67" s="141"/>
      <c r="I67" s="141"/>
      <c r="J67" s="141"/>
      <c r="K67" s="141"/>
      <c r="L67" s="141"/>
      <c r="M67" s="141"/>
      <c r="N67" s="141"/>
    </row>
    <row r="68" spans="1:14" s="143" customFormat="1" ht="15.75" x14ac:dyDescent="0.25">
      <c r="A68" s="69" t="s">
        <v>294</v>
      </c>
      <c r="B68" s="85">
        <v>2019</v>
      </c>
      <c r="C68" s="85">
        <v>2020</v>
      </c>
      <c r="D68" s="85">
        <v>2021</v>
      </c>
      <c r="E68" s="142">
        <f>'[1]1A-Bilant'!E5</f>
        <v>1</v>
      </c>
      <c r="F68" s="142">
        <f>'[1]1A-Bilant'!F5</f>
        <v>2</v>
      </c>
      <c r="G68" s="142">
        <f>'[1]1A-Bilant'!G5</f>
        <v>3</v>
      </c>
      <c r="H68" s="142">
        <f>'[1]1A-Bilant'!H5</f>
        <v>4</v>
      </c>
      <c r="I68" s="142">
        <f>'[1]1A-Bilant'!I5</f>
        <v>5</v>
      </c>
      <c r="J68" s="142">
        <f>'[1]1A-Bilant'!J5</f>
        <v>6</v>
      </c>
      <c r="K68" s="142">
        <f>'[1]1A-Bilant'!K5</f>
        <v>7</v>
      </c>
      <c r="L68" s="142">
        <f>'[1]1A-Bilant'!L5</f>
        <v>8</v>
      </c>
      <c r="M68" s="142">
        <f>'[1]1A-Bilant'!M5</f>
        <v>9</v>
      </c>
      <c r="N68" s="142">
        <f>'[1]1A-Bilant'!N5</f>
        <v>10</v>
      </c>
    </row>
    <row r="69" spans="1:14" ht="25.5" x14ac:dyDescent="0.25">
      <c r="A69" s="87" t="s">
        <v>295</v>
      </c>
      <c r="B69" s="138"/>
      <c r="C69" s="138"/>
      <c r="D69" s="138"/>
      <c r="E69" s="138"/>
      <c r="F69" s="138"/>
      <c r="G69" s="138"/>
      <c r="H69" s="138"/>
      <c r="I69" s="138"/>
      <c r="J69" s="138"/>
      <c r="K69" s="138"/>
      <c r="L69" s="138"/>
      <c r="M69" s="138"/>
      <c r="N69" s="138"/>
    </row>
    <row r="70" spans="1:14" s="139" customFormat="1" ht="25.5" x14ac:dyDescent="0.25">
      <c r="A70" s="87" t="s">
        <v>296</v>
      </c>
      <c r="B70" s="138"/>
      <c r="C70" s="138"/>
      <c r="D70" s="138"/>
      <c r="E70" s="138"/>
      <c r="F70" s="138"/>
      <c r="G70" s="138"/>
      <c r="H70" s="138"/>
      <c r="I70" s="138"/>
      <c r="J70" s="138"/>
      <c r="K70" s="138"/>
      <c r="L70" s="138"/>
      <c r="M70" s="138"/>
      <c r="N70" s="138"/>
    </row>
    <row r="71" spans="1:14" s="139" customFormat="1" ht="25.5" x14ac:dyDescent="0.25">
      <c r="A71" s="87" t="s">
        <v>297</v>
      </c>
      <c r="B71" s="138"/>
      <c r="C71" s="138"/>
      <c r="D71" s="138"/>
      <c r="E71" s="138"/>
      <c r="F71" s="138"/>
      <c r="G71" s="138"/>
      <c r="H71" s="138"/>
      <c r="I71" s="138"/>
      <c r="J71" s="138"/>
      <c r="K71" s="138"/>
      <c r="L71" s="138"/>
      <c r="M71" s="138"/>
      <c r="N71" s="138"/>
    </row>
    <row r="72" spans="1:14" s="139" customFormat="1" x14ac:dyDescent="0.25">
      <c r="A72" s="87" t="s">
        <v>298</v>
      </c>
      <c r="B72" s="138"/>
      <c r="C72" s="138"/>
      <c r="D72" s="138"/>
      <c r="E72" s="138"/>
      <c r="F72" s="138"/>
      <c r="G72" s="138"/>
      <c r="H72" s="138"/>
      <c r="I72" s="138"/>
      <c r="J72" s="138"/>
      <c r="K72" s="138"/>
      <c r="L72" s="138"/>
      <c r="M72" s="138"/>
      <c r="N72" s="138"/>
    </row>
    <row r="73" spans="1:14" s="139" customFormat="1" x14ac:dyDescent="0.25">
      <c r="A73" s="87" t="s">
        <v>299</v>
      </c>
      <c r="B73" s="138"/>
      <c r="C73" s="138"/>
      <c r="D73" s="138"/>
      <c r="E73" s="138"/>
      <c r="F73" s="138"/>
      <c r="G73" s="138"/>
      <c r="H73" s="138"/>
      <c r="I73" s="138"/>
      <c r="J73" s="138"/>
      <c r="K73" s="138"/>
      <c r="L73" s="138"/>
      <c r="M73" s="138"/>
      <c r="N73" s="138"/>
    </row>
    <row r="74" spans="1:14" s="139" customFormat="1" ht="25.5" x14ac:dyDescent="0.25">
      <c r="A74" s="87" t="s">
        <v>300</v>
      </c>
      <c r="B74" s="138"/>
      <c r="C74" s="138"/>
      <c r="D74" s="138"/>
      <c r="E74" s="138"/>
      <c r="F74" s="138"/>
      <c r="G74" s="138"/>
      <c r="H74" s="138"/>
      <c r="I74" s="138"/>
      <c r="J74" s="138"/>
      <c r="K74" s="138"/>
      <c r="L74" s="138"/>
      <c r="M74" s="138"/>
      <c r="N74" s="138"/>
    </row>
    <row r="75" spans="1:14" s="139" customFormat="1" ht="25.5" hidden="1" x14ac:dyDescent="0.25">
      <c r="A75" s="144" t="s">
        <v>301</v>
      </c>
      <c r="B75" s="71"/>
      <c r="C75" s="71"/>
      <c r="D75" s="71"/>
    </row>
    <row r="76" spans="1:14" s="139" customFormat="1" hidden="1" x14ac:dyDescent="0.25">
      <c r="A76" s="97" t="s">
        <v>302</v>
      </c>
      <c r="B76" s="133" t="e">
        <f>'[1]1C-Analiza_fin_extinsa'!B21/'[1]1C-Analiza_fin_extinsa'!B25</f>
        <v>#DIV/0!</v>
      </c>
      <c r="C76" s="133" t="e">
        <f>'[1]1C-Analiza_fin_extinsa'!C21/'[1]1C-Analiza_fin_extinsa'!C25</f>
        <v>#DIV/0!</v>
      </c>
      <c r="D76" s="133" t="e">
        <f>'[1]1C-Analiza_fin_extinsa'!D21/'[1]1C-Analiza_fin_extinsa'!D25</f>
        <v>#DIV/0!</v>
      </c>
    </row>
    <row r="77" spans="1:14" s="139" customFormat="1" hidden="1" x14ac:dyDescent="0.25">
      <c r="A77" s="97" t="s">
        <v>303</v>
      </c>
      <c r="B77" s="133" t="e">
        <f>'[1]1C-Analiza_fin_extinsa'!B4/'[1]1C-Analiza_fin_extinsa'!B25</f>
        <v>#DIV/0!</v>
      </c>
      <c r="C77" s="133" t="e">
        <f>'[1]1C-Analiza_fin_extinsa'!C4/'[1]1C-Analiza_fin_extinsa'!C25</f>
        <v>#DIV/0!</v>
      </c>
      <c r="D77" s="133" t="e">
        <f>'[1]1C-Analiza_fin_extinsa'!D4/'[1]1C-Analiza_fin_extinsa'!D25</f>
        <v>#DIV/0!</v>
      </c>
    </row>
    <row r="78" spans="1:14" s="139" customFormat="1" hidden="1" x14ac:dyDescent="0.25">
      <c r="A78" s="97" t="s">
        <v>304</v>
      </c>
      <c r="B78" s="133" t="e">
        <f>'[1]1C-Analiza_fin_extinsa'!B5/'[1]1C-Analiza_fin_extinsa'!B25</f>
        <v>#DIV/0!</v>
      </c>
      <c r="C78" s="133" t="e">
        <f>'[1]1C-Analiza_fin_extinsa'!C5/'[1]1C-Analiza_fin_extinsa'!C25</f>
        <v>#DIV/0!</v>
      </c>
      <c r="D78" s="133" t="e">
        <f>'[1]1C-Analiza_fin_extinsa'!D5/'[1]1C-Analiza_fin_extinsa'!D25</f>
        <v>#DIV/0!</v>
      </c>
    </row>
    <row r="79" spans="1:14" s="139" customFormat="1" hidden="1" x14ac:dyDescent="0.25">
      <c r="A79" s="97" t="s">
        <v>305</v>
      </c>
      <c r="B79" s="133" t="e">
        <f>'[1]1C-Analiza_fin_extinsa'!B6/'[1]1C-Analiza_fin_extinsa'!B25</f>
        <v>#DIV/0!</v>
      </c>
      <c r="C79" s="133" t="e">
        <f>'[1]1C-Analiza_fin_extinsa'!C6/'[1]1C-Analiza_fin_extinsa'!C25</f>
        <v>#DIV/0!</v>
      </c>
      <c r="D79" s="133" t="e">
        <f>'[1]1C-Analiza_fin_extinsa'!D6/'[1]1C-Analiza_fin_extinsa'!D25</f>
        <v>#DIV/0!</v>
      </c>
    </row>
    <row r="80" spans="1:14" s="139" customFormat="1" hidden="1" x14ac:dyDescent="0.25">
      <c r="A80" s="97" t="s">
        <v>306</v>
      </c>
      <c r="B80" s="133" t="e">
        <f>'[1]1C-Analiza_fin_extinsa'!B7/'[1]1C-Analiza_fin_extinsa'!B25</f>
        <v>#DIV/0!</v>
      </c>
      <c r="C80" s="133" t="e">
        <f>'[1]1C-Analiza_fin_extinsa'!C7/'[1]1C-Analiza_fin_extinsa'!C25</f>
        <v>#DIV/0!</v>
      </c>
      <c r="D80" s="133" t="e">
        <f>'[1]1C-Analiza_fin_extinsa'!D7/'[1]1C-Analiza_fin_extinsa'!D25</f>
        <v>#DIV/0!</v>
      </c>
    </row>
    <row r="81" spans="1:14" s="139" customFormat="1" hidden="1" x14ac:dyDescent="0.25">
      <c r="A81" s="97" t="s">
        <v>307</v>
      </c>
      <c r="B81" s="133" t="e">
        <f>'[1]1C-Analiza_fin_extinsa'!B13/'[1]1C-Analiza_fin_extinsa'!B25</f>
        <v>#DIV/0!</v>
      </c>
      <c r="C81" s="133" t="e">
        <f>'[1]1C-Analiza_fin_extinsa'!C13/'[1]1C-Analiza_fin_extinsa'!C25</f>
        <v>#DIV/0!</v>
      </c>
      <c r="D81" s="133" t="e">
        <f>'[1]1C-Analiza_fin_extinsa'!D13/'[1]1C-Analiza_fin_extinsa'!D25</f>
        <v>#DIV/0!</v>
      </c>
    </row>
    <row r="82" spans="1:14" s="139" customFormat="1" hidden="1" x14ac:dyDescent="0.25">
      <c r="A82" s="145" t="s">
        <v>308</v>
      </c>
      <c r="B82" s="146" t="e">
        <f>'[1]1C-Analiza_fin_extinsa'!B9/'[1]1C-Analiza_fin_extinsa'!B25</f>
        <v>#DIV/0!</v>
      </c>
      <c r="C82" s="146" t="e">
        <f>'[1]1C-Analiza_fin_extinsa'!C9/'[1]1C-Analiza_fin_extinsa'!C25</f>
        <v>#DIV/0!</v>
      </c>
      <c r="D82" s="146" t="e">
        <f>'[1]1C-Analiza_fin_extinsa'!D9/'[1]1C-Analiza_fin_extinsa'!D25</f>
        <v>#DIV/0!</v>
      </c>
    </row>
    <row r="84" spans="1:14" x14ac:dyDescent="0.25">
      <c r="A84" s="69" t="s">
        <v>309</v>
      </c>
      <c r="B84" s="85">
        <v>2019</v>
      </c>
      <c r="C84" s="85">
        <v>2020</v>
      </c>
      <c r="D84" s="85">
        <v>2021</v>
      </c>
      <c r="E84" s="85">
        <f>'[1]1A-Bilant'!E5</f>
        <v>1</v>
      </c>
      <c r="F84" s="85">
        <f>'[1]1A-Bilant'!F5</f>
        <v>2</v>
      </c>
      <c r="G84" s="85">
        <f>'[1]1A-Bilant'!G5</f>
        <v>3</v>
      </c>
      <c r="H84" s="85">
        <f>'[1]1A-Bilant'!H5</f>
        <v>4</v>
      </c>
      <c r="I84" s="85">
        <f>'[1]1A-Bilant'!I5</f>
        <v>5</v>
      </c>
      <c r="J84" s="85">
        <f>'[1]1A-Bilant'!J5</f>
        <v>6</v>
      </c>
      <c r="K84" s="85">
        <f>'[1]1A-Bilant'!K5</f>
        <v>7</v>
      </c>
      <c r="L84" s="85">
        <f>'[1]1A-Bilant'!L5</f>
        <v>8</v>
      </c>
      <c r="M84" s="85">
        <f>'[1]1A-Bilant'!M5</f>
        <v>9</v>
      </c>
      <c r="N84" s="85">
        <f>'[1]1A-Bilant'!N5</f>
        <v>10</v>
      </c>
    </row>
    <row r="85" spans="1:14" ht="25.5" x14ac:dyDescent="0.25">
      <c r="A85" s="147" t="s">
        <v>310</v>
      </c>
      <c r="B85" s="148"/>
      <c r="C85" s="148"/>
      <c r="D85" s="148"/>
      <c r="E85" s="148"/>
      <c r="F85" s="148"/>
      <c r="G85" s="148"/>
      <c r="H85" s="148"/>
      <c r="I85" s="148"/>
      <c r="J85" s="148"/>
      <c r="K85" s="148"/>
      <c r="L85" s="148"/>
      <c r="M85" s="148"/>
      <c r="N85" s="148"/>
    </row>
    <row r="86" spans="1:14" ht="25.5" x14ac:dyDescent="0.25">
      <c r="A86" s="87" t="s">
        <v>311</v>
      </c>
      <c r="B86" s="138"/>
      <c r="C86" s="138"/>
      <c r="D86" s="138"/>
      <c r="E86" s="138"/>
      <c r="F86" s="138"/>
      <c r="G86" s="138"/>
      <c r="H86" s="138"/>
      <c r="I86" s="138"/>
      <c r="J86" s="138"/>
      <c r="K86" s="138"/>
      <c r="L86" s="138"/>
      <c r="M86" s="138"/>
      <c r="N86" s="138"/>
    </row>
    <row r="87" spans="1:14" ht="25.5" x14ac:dyDescent="0.25">
      <c r="A87" s="87" t="s">
        <v>312</v>
      </c>
      <c r="B87" s="138"/>
      <c r="C87" s="138"/>
      <c r="D87" s="138"/>
      <c r="E87" s="138"/>
      <c r="F87" s="138"/>
      <c r="G87" s="138"/>
      <c r="H87" s="138"/>
      <c r="I87" s="138"/>
      <c r="J87" s="138"/>
      <c r="K87" s="138"/>
      <c r="L87" s="138"/>
      <c r="M87" s="138"/>
      <c r="N87" s="138"/>
    </row>
    <row r="89" spans="1:14" x14ac:dyDescent="0.25">
      <c r="A89" s="69" t="s">
        <v>313</v>
      </c>
      <c r="B89" s="85">
        <v>2019</v>
      </c>
      <c r="C89" s="85">
        <v>2020</v>
      </c>
      <c r="D89" s="85">
        <v>2021</v>
      </c>
      <c r="E89" s="85">
        <f>'[1]1A-Bilant'!E5</f>
        <v>1</v>
      </c>
      <c r="F89" s="85">
        <f>'[1]1A-Bilant'!F5</f>
        <v>2</v>
      </c>
      <c r="G89" s="85">
        <f>'[1]1A-Bilant'!G5</f>
        <v>3</v>
      </c>
      <c r="H89" s="85">
        <f>'[1]1A-Bilant'!H5</f>
        <v>4</v>
      </c>
      <c r="I89" s="85">
        <f>'[1]1A-Bilant'!I5</f>
        <v>5</v>
      </c>
      <c r="J89" s="85">
        <f>'[1]1A-Bilant'!J5</f>
        <v>6</v>
      </c>
      <c r="K89" s="85">
        <f>'[1]1A-Bilant'!K5</f>
        <v>7</v>
      </c>
      <c r="L89" s="85">
        <f>'[1]1A-Bilant'!L5</f>
        <v>8</v>
      </c>
      <c r="M89" s="85">
        <f>'[1]1A-Bilant'!M5</f>
        <v>9</v>
      </c>
      <c r="N89" s="85">
        <f>'[1]1A-Bilant'!N5</f>
        <v>10</v>
      </c>
    </row>
    <row r="90" spans="1:14" ht="25.5" x14ac:dyDescent="0.25">
      <c r="A90" s="87" t="s">
        <v>314</v>
      </c>
      <c r="B90" s="138"/>
      <c r="C90" s="138"/>
      <c r="D90" s="138"/>
      <c r="E90" s="138"/>
      <c r="F90" s="138"/>
      <c r="G90" s="138"/>
      <c r="H90" s="138"/>
      <c r="I90" s="138"/>
      <c r="J90" s="138"/>
      <c r="K90" s="138"/>
      <c r="L90" s="138"/>
      <c r="M90" s="138"/>
      <c r="N90" s="138"/>
    </row>
    <row r="91" spans="1:14" ht="25.5" x14ac:dyDescent="0.25">
      <c r="A91" s="147" t="s">
        <v>315</v>
      </c>
      <c r="B91" s="148"/>
      <c r="C91" s="148"/>
      <c r="D91" s="148"/>
      <c r="E91" s="148"/>
      <c r="F91" s="148"/>
      <c r="G91" s="148"/>
      <c r="H91" s="148"/>
      <c r="I91" s="148"/>
      <c r="J91" s="148"/>
      <c r="K91" s="148"/>
      <c r="L91" s="148"/>
      <c r="M91" s="148"/>
      <c r="N91" s="148"/>
    </row>
    <row r="92" spans="1:14" ht="38.25" x14ac:dyDescent="0.25">
      <c r="A92" s="87" t="s">
        <v>316</v>
      </c>
      <c r="B92" s="138"/>
      <c r="C92" s="138"/>
      <c r="D92" s="138"/>
      <c r="E92" s="138"/>
      <c r="F92" s="138"/>
      <c r="G92" s="138"/>
      <c r="H92" s="138"/>
      <c r="I92" s="138"/>
      <c r="J92" s="138"/>
      <c r="K92" s="138"/>
      <c r="L92" s="138"/>
      <c r="M92" s="138"/>
      <c r="N92" s="138"/>
    </row>
    <row r="93" spans="1:14" ht="25.5" x14ac:dyDescent="0.25">
      <c r="A93" s="87" t="s">
        <v>317</v>
      </c>
      <c r="B93" s="132"/>
      <c r="C93" s="132"/>
      <c r="D93" s="132"/>
      <c r="E93" s="132"/>
      <c r="F93" s="132"/>
      <c r="G93" s="132"/>
      <c r="H93" s="132"/>
      <c r="I93" s="132"/>
      <c r="J93" s="132"/>
      <c r="K93" s="132"/>
      <c r="L93" s="132"/>
      <c r="M93" s="132"/>
      <c r="N93" s="132"/>
    </row>
    <row r="94" spans="1:14" ht="25.5" x14ac:dyDescent="0.25">
      <c r="A94" s="87" t="s">
        <v>318</v>
      </c>
      <c r="B94" s="132"/>
      <c r="C94" s="132"/>
      <c r="D94" s="132"/>
      <c r="E94" s="132"/>
      <c r="F94" s="132"/>
      <c r="G94" s="132"/>
      <c r="H94" s="132"/>
      <c r="I94" s="132"/>
      <c r="J94" s="132"/>
      <c r="K94" s="132"/>
      <c r="L94" s="132"/>
      <c r="M94" s="132"/>
      <c r="N94" s="132"/>
    </row>
    <row r="95" spans="1:14" ht="25.5" x14ac:dyDescent="0.25">
      <c r="A95" s="87" t="s">
        <v>319</v>
      </c>
      <c r="B95" s="132"/>
      <c r="C95" s="132"/>
      <c r="D95" s="132"/>
      <c r="E95" s="132"/>
      <c r="F95" s="132"/>
      <c r="G95" s="132"/>
      <c r="H95" s="132"/>
      <c r="I95" s="132"/>
      <c r="J95" s="132"/>
      <c r="K95" s="132"/>
      <c r="L95" s="132"/>
      <c r="M95" s="132"/>
      <c r="N95" s="132"/>
    </row>
    <row r="96" spans="1:14" ht="15" customHeight="1" x14ac:dyDescent="0.25">
      <c r="A96" s="87" t="s">
        <v>320</v>
      </c>
      <c r="B96" s="132"/>
      <c r="C96" s="132"/>
      <c r="D96" s="132"/>
      <c r="E96" s="132"/>
      <c r="F96" s="132"/>
      <c r="G96" s="132"/>
      <c r="H96" s="132"/>
      <c r="I96" s="132"/>
      <c r="J96" s="132"/>
      <c r="K96" s="132"/>
      <c r="L96" s="132"/>
      <c r="M96" s="132"/>
      <c r="N96" s="132"/>
    </row>
    <row r="97" spans="1:14" ht="25.5" x14ac:dyDescent="0.25">
      <c r="A97" s="135" t="s">
        <v>321</v>
      </c>
      <c r="B97" s="136"/>
      <c r="C97" s="136"/>
      <c r="D97" s="136"/>
      <c r="E97" s="136"/>
      <c r="F97" s="136"/>
      <c r="G97" s="136"/>
      <c r="H97" s="136"/>
      <c r="I97" s="136"/>
      <c r="J97" s="136"/>
      <c r="K97" s="136"/>
      <c r="L97" s="136"/>
      <c r="M97" s="136"/>
      <c r="N97" s="136"/>
    </row>
  </sheetData>
  <sheetProtection selectLockedCells="1" selectUnlockedCells="1"/>
  <mergeCells count="4">
    <mergeCell ref="A1:D1"/>
    <mergeCell ref="A2:D2"/>
    <mergeCell ref="E2:N2"/>
    <mergeCell ref="A3:D3"/>
  </mergeCells>
  <conditionalFormatting sqref="B43:N44">
    <cfRule type="cellIs" dxfId="0" priority="1" operator="lessThan">
      <formula>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Buget CF</vt:lpstr>
      <vt:lpstr>Întreprindere in dificultate</vt:lpstr>
      <vt:lpstr>Analiza financiara</vt:lpstr>
      <vt:lpstr>analiza indic financ</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Rodica Madalina Popa</cp:lastModifiedBy>
  <cp:lastPrinted>2021-08-04T14:02:34Z</cp:lastPrinted>
  <dcterms:created xsi:type="dcterms:W3CDTF">2021-05-19T08:02:49Z</dcterms:created>
  <dcterms:modified xsi:type="dcterms:W3CDTF">2022-09-08T13:02:41Z</dcterms:modified>
</cp:coreProperties>
</file>